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žár Jozef\Desktop\"/>
    </mc:Choice>
  </mc:AlternateContent>
  <bookViews>
    <workbookView xWindow="0" yWindow="0" windowWidth="15345" windowHeight="6705" activeTab="2"/>
  </bookViews>
  <sheets>
    <sheet name="Rekapitulácia" sheetId="1" r:id="rId1"/>
    <sheet name="Krycí list stavby" sheetId="2" r:id="rId2"/>
    <sheet name="Kryci_list 7527" sheetId="3" r:id="rId3"/>
    <sheet name="Rekap 7527" sheetId="4" r:id="rId4"/>
    <sheet name="SO 7527" sheetId="5" r:id="rId5"/>
    <sheet name="Kryci_list 7528" sheetId="6" r:id="rId6"/>
    <sheet name="Rekap 7528" sheetId="7" r:id="rId7"/>
    <sheet name="SO 7528" sheetId="8" r:id="rId8"/>
  </sheets>
  <definedNames>
    <definedName name="_xlnm.Print_Titles" localSheetId="3">'Rekap 7527'!$9:$9</definedName>
    <definedName name="_xlnm.Print_Titles" localSheetId="6">'Rekap 7528'!$9:$9</definedName>
    <definedName name="_xlnm.Print_Titles" localSheetId="4">'SO 7527'!$8:$8</definedName>
    <definedName name="_xlnm.Print_Titles" localSheetId="7">'SO 7528'!$8:$8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2" i="5" l="1"/>
  <c r="V15" i="5"/>
  <c r="V19" i="5" s="1"/>
  <c r="F12" i="4" s="1"/>
  <c r="V16" i="5"/>
  <c r="V17" i="5"/>
  <c r="V35" i="5" s="1"/>
  <c r="V23" i="5"/>
  <c r="V27" i="5"/>
  <c r="V33" i="5" s="1"/>
  <c r="F14" i="4" s="1"/>
  <c r="V28" i="5"/>
  <c r="J18" i="2"/>
  <c r="J16" i="2"/>
  <c r="F9" i="1"/>
  <c r="D9" i="1"/>
  <c r="Y149" i="8"/>
  <c r="J17" i="6" s="1"/>
  <c r="K145" i="8"/>
  <c r="J145" i="8"/>
  <c r="S145" i="8"/>
  <c r="S146" i="8" s="1"/>
  <c r="E29" i="7" s="1"/>
  <c r="M145" i="8"/>
  <c r="L145" i="8"/>
  <c r="I145" i="8"/>
  <c r="K144" i="8"/>
  <c r="J144" i="8"/>
  <c r="M144" i="8"/>
  <c r="L144" i="8"/>
  <c r="I144" i="8"/>
  <c r="K140" i="8"/>
  <c r="J140" i="8"/>
  <c r="S140" i="8"/>
  <c r="M140" i="8"/>
  <c r="L140" i="8"/>
  <c r="I140" i="8"/>
  <c r="K139" i="8"/>
  <c r="J139" i="8"/>
  <c r="S139" i="8"/>
  <c r="M139" i="8"/>
  <c r="L139" i="8"/>
  <c r="I139" i="8"/>
  <c r="K138" i="8"/>
  <c r="J138" i="8"/>
  <c r="S138" i="8"/>
  <c r="M138" i="8"/>
  <c r="L138" i="8"/>
  <c r="I138" i="8"/>
  <c r="K137" i="8"/>
  <c r="J137" i="8"/>
  <c r="M137" i="8"/>
  <c r="L137" i="8"/>
  <c r="I137" i="8"/>
  <c r="K136" i="8"/>
  <c r="J136" i="8"/>
  <c r="M136" i="8"/>
  <c r="L136" i="8"/>
  <c r="I136" i="8"/>
  <c r="K135" i="8"/>
  <c r="J135" i="8"/>
  <c r="M135" i="8"/>
  <c r="L135" i="8"/>
  <c r="I135" i="8"/>
  <c r="K134" i="8"/>
  <c r="J134" i="8"/>
  <c r="M134" i="8"/>
  <c r="L134" i="8"/>
  <c r="I134" i="8"/>
  <c r="K133" i="8"/>
  <c r="J133" i="8"/>
  <c r="M133" i="8"/>
  <c r="L133" i="8"/>
  <c r="I133" i="8"/>
  <c r="K132" i="8"/>
  <c r="J132" i="8"/>
  <c r="M132" i="8"/>
  <c r="L132" i="8"/>
  <c r="I132" i="8"/>
  <c r="K131" i="8"/>
  <c r="J131" i="8"/>
  <c r="M131" i="8"/>
  <c r="L131" i="8"/>
  <c r="I131" i="8"/>
  <c r="K130" i="8"/>
  <c r="J130" i="8"/>
  <c r="M130" i="8"/>
  <c r="L130" i="8"/>
  <c r="I130" i="8"/>
  <c r="K129" i="8"/>
  <c r="J129" i="8"/>
  <c r="M129" i="8"/>
  <c r="L129" i="8"/>
  <c r="I129" i="8"/>
  <c r="K128" i="8"/>
  <c r="J128" i="8"/>
  <c r="S128" i="8"/>
  <c r="M128" i="8"/>
  <c r="L128" i="8"/>
  <c r="I128" i="8"/>
  <c r="K127" i="8"/>
  <c r="J127" i="8"/>
  <c r="M127" i="8"/>
  <c r="L127" i="8"/>
  <c r="I127" i="8"/>
  <c r="K126" i="8"/>
  <c r="J126" i="8"/>
  <c r="M126" i="8"/>
  <c r="L126" i="8"/>
  <c r="I126" i="8"/>
  <c r="K125" i="8"/>
  <c r="J125" i="8"/>
  <c r="M125" i="8"/>
  <c r="L125" i="8"/>
  <c r="I125" i="8"/>
  <c r="K124" i="8"/>
  <c r="J124" i="8"/>
  <c r="M124" i="8"/>
  <c r="L124" i="8"/>
  <c r="I124" i="8"/>
  <c r="K123" i="8"/>
  <c r="J123" i="8"/>
  <c r="M123" i="8"/>
  <c r="L123" i="8"/>
  <c r="I123" i="8"/>
  <c r="K122" i="8"/>
  <c r="J122" i="8"/>
  <c r="M122" i="8"/>
  <c r="L122" i="8"/>
  <c r="I122" i="8"/>
  <c r="K121" i="8"/>
  <c r="J121" i="8"/>
  <c r="S121" i="8"/>
  <c r="M121" i="8"/>
  <c r="L121" i="8"/>
  <c r="I121" i="8"/>
  <c r="K120" i="8"/>
  <c r="J120" i="8"/>
  <c r="M120" i="8"/>
  <c r="L120" i="8"/>
  <c r="I120" i="8"/>
  <c r="K119" i="8"/>
  <c r="J119" i="8"/>
  <c r="S119" i="8"/>
  <c r="M119" i="8"/>
  <c r="L119" i="8"/>
  <c r="I119" i="8"/>
  <c r="K118" i="8"/>
  <c r="J118" i="8"/>
  <c r="M118" i="8"/>
  <c r="L118" i="8"/>
  <c r="I118" i="8"/>
  <c r="K111" i="8"/>
  <c r="J111" i="8"/>
  <c r="M111" i="8"/>
  <c r="L111" i="8"/>
  <c r="I111" i="8"/>
  <c r="K110" i="8"/>
  <c r="J110" i="8"/>
  <c r="M110" i="8"/>
  <c r="L110" i="8"/>
  <c r="I110" i="8"/>
  <c r="K109" i="8"/>
  <c r="J109" i="8"/>
  <c r="M109" i="8"/>
  <c r="L109" i="8"/>
  <c r="I109" i="8"/>
  <c r="K108" i="8"/>
  <c r="J108" i="8"/>
  <c r="M108" i="8"/>
  <c r="L108" i="8"/>
  <c r="I108" i="8"/>
  <c r="K107" i="8"/>
  <c r="J107" i="8"/>
  <c r="M107" i="8"/>
  <c r="L107" i="8"/>
  <c r="I107" i="8"/>
  <c r="K106" i="8"/>
  <c r="J106" i="8"/>
  <c r="M106" i="8"/>
  <c r="L106" i="8"/>
  <c r="I106" i="8"/>
  <c r="K105" i="8"/>
  <c r="J105" i="8"/>
  <c r="M105" i="8"/>
  <c r="L105" i="8"/>
  <c r="I105" i="8"/>
  <c r="K104" i="8"/>
  <c r="J104" i="8"/>
  <c r="M104" i="8"/>
  <c r="L104" i="8"/>
  <c r="I104" i="8"/>
  <c r="K103" i="8"/>
  <c r="J103" i="8"/>
  <c r="M103" i="8"/>
  <c r="L103" i="8"/>
  <c r="I103" i="8"/>
  <c r="K102" i="8"/>
  <c r="J102" i="8"/>
  <c r="S102" i="8"/>
  <c r="M102" i="8"/>
  <c r="L102" i="8"/>
  <c r="I102" i="8"/>
  <c r="K101" i="8"/>
  <c r="J101" i="8"/>
  <c r="S101" i="8"/>
  <c r="M101" i="8"/>
  <c r="L101" i="8"/>
  <c r="I101" i="8"/>
  <c r="K100" i="8"/>
  <c r="J100" i="8"/>
  <c r="S100" i="8"/>
  <c r="M100" i="8"/>
  <c r="L100" i="8"/>
  <c r="I100" i="8"/>
  <c r="K99" i="8"/>
  <c r="J99" i="8"/>
  <c r="M99" i="8"/>
  <c r="L99" i="8"/>
  <c r="I99" i="8"/>
  <c r="K98" i="8"/>
  <c r="J98" i="8"/>
  <c r="S98" i="8"/>
  <c r="M98" i="8"/>
  <c r="L98" i="8"/>
  <c r="I98" i="8"/>
  <c r="K97" i="8"/>
  <c r="J97" i="8"/>
  <c r="M97" i="8"/>
  <c r="L97" i="8"/>
  <c r="I97" i="8"/>
  <c r="K96" i="8"/>
  <c r="J96" i="8"/>
  <c r="M96" i="8"/>
  <c r="L96" i="8"/>
  <c r="I96" i="8"/>
  <c r="K95" i="8"/>
  <c r="J95" i="8"/>
  <c r="S95" i="8"/>
  <c r="M95" i="8"/>
  <c r="L95" i="8"/>
  <c r="I95" i="8"/>
  <c r="K94" i="8"/>
  <c r="J94" i="8"/>
  <c r="S94" i="8"/>
  <c r="M94" i="8"/>
  <c r="L94" i="8"/>
  <c r="I94" i="8"/>
  <c r="K90" i="8"/>
  <c r="J90" i="8"/>
  <c r="S90" i="8"/>
  <c r="M90" i="8"/>
  <c r="L90" i="8"/>
  <c r="I90" i="8"/>
  <c r="K89" i="8"/>
  <c r="J89" i="8"/>
  <c r="M89" i="8"/>
  <c r="L89" i="8"/>
  <c r="I89" i="8"/>
  <c r="K88" i="8"/>
  <c r="J88" i="8"/>
  <c r="S88" i="8"/>
  <c r="M88" i="8"/>
  <c r="L88" i="8"/>
  <c r="I88" i="8"/>
  <c r="K87" i="8"/>
  <c r="J87" i="8"/>
  <c r="S87" i="8"/>
  <c r="M87" i="8"/>
  <c r="L87" i="8"/>
  <c r="I87" i="8"/>
  <c r="K83" i="8"/>
  <c r="J83" i="8"/>
  <c r="M83" i="8"/>
  <c r="L83" i="8"/>
  <c r="I83" i="8"/>
  <c r="K82" i="8"/>
  <c r="J82" i="8"/>
  <c r="S82" i="8"/>
  <c r="M82" i="8"/>
  <c r="L82" i="8"/>
  <c r="I82" i="8"/>
  <c r="K81" i="8"/>
  <c r="J81" i="8"/>
  <c r="S81" i="8"/>
  <c r="M81" i="8"/>
  <c r="L81" i="8"/>
  <c r="I81" i="8"/>
  <c r="K80" i="8"/>
  <c r="J80" i="8"/>
  <c r="M80" i="8"/>
  <c r="L80" i="8"/>
  <c r="I80" i="8"/>
  <c r="K76" i="8"/>
  <c r="J76" i="8"/>
  <c r="M76" i="8"/>
  <c r="L76" i="8"/>
  <c r="I76" i="8"/>
  <c r="K75" i="8"/>
  <c r="J75" i="8"/>
  <c r="M75" i="8"/>
  <c r="L75" i="8"/>
  <c r="I75" i="8"/>
  <c r="K74" i="8"/>
  <c r="J74" i="8"/>
  <c r="S74" i="8"/>
  <c r="M74" i="8"/>
  <c r="L74" i="8"/>
  <c r="I74" i="8"/>
  <c r="K73" i="8"/>
  <c r="J73" i="8"/>
  <c r="M73" i="8"/>
  <c r="L73" i="8"/>
  <c r="I73" i="8"/>
  <c r="K72" i="8"/>
  <c r="J72" i="8"/>
  <c r="S72" i="8"/>
  <c r="M72" i="8"/>
  <c r="L72" i="8"/>
  <c r="I72" i="8"/>
  <c r="K71" i="8"/>
  <c r="J71" i="8"/>
  <c r="M71" i="8"/>
  <c r="L71" i="8"/>
  <c r="I71" i="8"/>
  <c r="S65" i="8"/>
  <c r="E17" i="7" s="1"/>
  <c r="K64" i="8"/>
  <c r="J64" i="8"/>
  <c r="M64" i="8"/>
  <c r="L64" i="8"/>
  <c r="I64" i="8"/>
  <c r="K63" i="8"/>
  <c r="J63" i="8"/>
  <c r="M63" i="8"/>
  <c r="L63" i="8"/>
  <c r="I63" i="8"/>
  <c r="K59" i="8"/>
  <c r="J59" i="8"/>
  <c r="M59" i="8"/>
  <c r="L59" i="8"/>
  <c r="I59" i="8"/>
  <c r="K58" i="8"/>
  <c r="J58" i="8"/>
  <c r="S58" i="8"/>
  <c r="S60" i="8" s="1"/>
  <c r="E16" i="7" s="1"/>
  <c r="M58" i="8"/>
  <c r="L58" i="8"/>
  <c r="I58" i="8"/>
  <c r="K54" i="8"/>
  <c r="J54" i="8"/>
  <c r="S54" i="8"/>
  <c r="S55" i="8" s="1"/>
  <c r="E15" i="7" s="1"/>
  <c r="M54" i="8"/>
  <c r="H55" i="8" s="1"/>
  <c r="L54" i="8"/>
  <c r="G55" i="8" s="1"/>
  <c r="I54" i="8"/>
  <c r="I55" i="8" s="1"/>
  <c r="D15" i="7" s="1"/>
  <c r="K50" i="8"/>
  <c r="J50" i="8"/>
  <c r="S50" i="8"/>
  <c r="M50" i="8"/>
  <c r="L50" i="8"/>
  <c r="I50" i="8"/>
  <c r="K49" i="8"/>
  <c r="J49" i="8"/>
  <c r="M49" i="8"/>
  <c r="L49" i="8"/>
  <c r="I49" i="8"/>
  <c r="K48" i="8"/>
  <c r="J48" i="8"/>
  <c r="M48" i="8"/>
  <c r="L48" i="8"/>
  <c r="I48" i="8"/>
  <c r="K47" i="8"/>
  <c r="J47" i="8"/>
  <c r="S47" i="8"/>
  <c r="M47" i="8"/>
  <c r="L47" i="8"/>
  <c r="I47" i="8"/>
  <c r="K46" i="8"/>
  <c r="J46" i="8"/>
  <c r="S46" i="8"/>
  <c r="M46" i="8"/>
  <c r="L46" i="8"/>
  <c r="I46" i="8"/>
  <c r="K45" i="8"/>
  <c r="J45" i="8"/>
  <c r="S45" i="8"/>
  <c r="M45" i="8"/>
  <c r="L45" i="8"/>
  <c r="I45" i="8"/>
  <c r="K44" i="8"/>
  <c r="J44" i="8"/>
  <c r="S44" i="8"/>
  <c r="M44" i="8"/>
  <c r="L44" i="8"/>
  <c r="I44" i="8"/>
  <c r="K40" i="8"/>
  <c r="J40" i="8"/>
  <c r="S40" i="8"/>
  <c r="M40" i="8"/>
  <c r="L40" i="8"/>
  <c r="I40" i="8"/>
  <c r="K39" i="8"/>
  <c r="J39" i="8"/>
  <c r="S39" i="8"/>
  <c r="M39" i="8"/>
  <c r="L39" i="8"/>
  <c r="I39" i="8"/>
  <c r="K38" i="8"/>
  <c r="J38" i="8"/>
  <c r="S38" i="8"/>
  <c r="M38" i="8"/>
  <c r="L38" i="8"/>
  <c r="I38" i="8"/>
  <c r="K37" i="8"/>
  <c r="J37" i="8"/>
  <c r="S37" i="8"/>
  <c r="M37" i="8"/>
  <c r="L37" i="8"/>
  <c r="I37" i="8"/>
  <c r="K36" i="8"/>
  <c r="J36" i="8"/>
  <c r="S36" i="8"/>
  <c r="M36" i="8"/>
  <c r="L36" i="8"/>
  <c r="I36" i="8"/>
  <c r="K35" i="8"/>
  <c r="J35" i="8"/>
  <c r="S35" i="8"/>
  <c r="M35" i="8"/>
  <c r="L35" i="8"/>
  <c r="I35" i="8"/>
  <c r="K31" i="8"/>
  <c r="J31" i="8"/>
  <c r="S31" i="8"/>
  <c r="M31" i="8"/>
  <c r="L31" i="8"/>
  <c r="I31" i="8"/>
  <c r="K30" i="8"/>
  <c r="J30" i="8"/>
  <c r="S30" i="8"/>
  <c r="M30" i="8"/>
  <c r="L30" i="8"/>
  <c r="I30" i="8"/>
  <c r="K29" i="8"/>
  <c r="J29" i="8"/>
  <c r="S29" i="8"/>
  <c r="M29" i="8"/>
  <c r="L29" i="8"/>
  <c r="I29" i="8"/>
  <c r="K28" i="8"/>
  <c r="J28" i="8"/>
  <c r="M28" i="8"/>
  <c r="L28" i="8"/>
  <c r="I28" i="8"/>
  <c r="K27" i="8"/>
  <c r="J27" i="8"/>
  <c r="S27" i="8"/>
  <c r="M27" i="8"/>
  <c r="L27" i="8"/>
  <c r="I27" i="8"/>
  <c r="K26" i="8"/>
  <c r="J26" i="8"/>
  <c r="S26" i="8"/>
  <c r="M26" i="8"/>
  <c r="L26" i="8"/>
  <c r="I26" i="8"/>
  <c r="K25" i="8"/>
  <c r="J25" i="8"/>
  <c r="S25" i="8"/>
  <c r="M25" i="8"/>
  <c r="L25" i="8"/>
  <c r="I25" i="8"/>
  <c r="K24" i="8"/>
  <c r="J24" i="8"/>
  <c r="S24" i="8"/>
  <c r="M24" i="8"/>
  <c r="L24" i="8"/>
  <c r="I24" i="8"/>
  <c r="K23" i="8"/>
  <c r="J23" i="8"/>
  <c r="M23" i="8"/>
  <c r="L23" i="8"/>
  <c r="I23" i="8"/>
  <c r="K22" i="8"/>
  <c r="J22" i="8"/>
  <c r="S22" i="8"/>
  <c r="M22" i="8"/>
  <c r="L22" i="8"/>
  <c r="I22" i="8"/>
  <c r="K21" i="8"/>
  <c r="J21" i="8"/>
  <c r="S21" i="8"/>
  <c r="M21" i="8"/>
  <c r="L21" i="8"/>
  <c r="I21" i="8"/>
  <c r="K20" i="8"/>
  <c r="J20" i="8"/>
  <c r="S20" i="8"/>
  <c r="M20" i="8"/>
  <c r="L20" i="8"/>
  <c r="I20" i="8"/>
  <c r="K19" i="8"/>
  <c r="J19" i="8"/>
  <c r="S19" i="8"/>
  <c r="M19" i="8"/>
  <c r="L19" i="8"/>
  <c r="I19" i="8"/>
  <c r="K18" i="8"/>
  <c r="J18" i="8"/>
  <c r="S18" i="8"/>
  <c r="M18" i="8"/>
  <c r="L18" i="8"/>
  <c r="I18" i="8"/>
  <c r="K17" i="8"/>
  <c r="J17" i="8"/>
  <c r="S17" i="8"/>
  <c r="M17" i="8"/>
  <c r="L17" i="8"/>
  <c r="I17" i="8"/>
  <c r="S14" i="8"/>
  <c r="K13" i="8"/>
  <c r="J13" i="8"/>
  <c r="M13" i="8"/>
  <c r="L13" i="8"/>
  <c r="I13" i="8"/>
  <c r="K12" i="8"/>
  <c r="J12" i="8"/>
  <c r="M12" i="8"/>
  <c r="L12" i="8"/>
  <c r="I12" i="8"/>
  <c r="K11" i="8"/>
  <c r="J11" i="8"/>
  <c r="M11" i="8"/>
  <c r="L11" i="8"/>
  <c r="I11" i="8"/>
  <c r="Z36" i="5"/>
  <c r="J17" i="3" s="1"/>
  <c r="S33" i="5"/>
  <c r="E14" i="4" s="1"/>
  <c r="K32" i="5"/>
  <c r="J32" i="5"/>
  <c r="M32" i="5"/>
  <c r="L32" i="5"/>
  <c r="I32" i="5"/>
  <c r="K31" i="5"/>
  <c r="J31" i="5"/>
  <c r="M31" i="5"/>
  <c r="L31" i="5"/>
  <c r="I31" i="5"/>
  <c r="K30" i="5"/>
  <c r="J30" i="5"/>
  <c r="M30" i="5"/>
  <c r="L30" i="5"/>
  <c r="I30" i="5"/>
  <c r="K29" i="5"/>
  <c r="J29" i="5"/>
  <c r="M29" i="5"/>
  <c r="L29" i="5"/>
  <c r="I29" i="5"/>
  <c r="K28" i="5"/>
  <c r="J28" i="5"/>
  <c r="M28" i="5"/>
  <c r="L28" i="5"/>
  <c r="I28" i="5"/>
  <c r="K27" i="5"/>
  <c r="J27" i="5"/>
  <c r="M27" i="5"/>
  <c r="L27" i="5"/>
  <c r="I27" i="5"/>
  <c r="K26" i="5"/>
  <c r="J26" i="5"/>
  <c r="M26" i="5"/>
  <c r="L26" i="5"/>
  <c r="I26" i="5"/>
  <c r="S23" i="5"/>
  <c r="E13" i="4" s="1"/>
  <c r="F13" i="4"/>
  <c r="K22" i="5"/>
  <c r="J22" i="5"/>
  <c r="M22" i="5"/>
  <c r="H23" i="5" s="1"/>
  <c r="L22" i="5"/>
  <c r="L23" i="5" s="1"/>
  <c r="B13" i="4" s="1"/>
  <c r="I22" i="5"/>
  <c r="I23" i="5" s="1"/>
  <c r="D13" i="4" s="1"/>
  <c r="K18" i="5"/>
  <c r="J18" i="5"/>
  <c r="S18" i="5"/>
  <c r="S19" i="5" s="1"/>
  <c r="E12" i="4" s="1"/>
  <c r="M18" i="5"/>
  <c r="L18" i="5"/>
  <c r="I18" i="5"/>
  <c r="K17" i="5"/>
  <c r="J17" i="5"/>
  <c r="M17" i="5"/>
  <c r="L17" i="5"/>
  <c r="I17" i="5"/>
  <c r="K16" i="5"/>
  <c r="J16" i="5"/>
  <c r="M16" i="5"/>
  <c r="L16" i="5"/>
  <c r="I16" i="5"/>
  <c r="K15" i="5"/>
  <c r="J15" i="5"/>
  <c r="M15" i="5"/>
  <c r="L15" i="5"/>
  <c r="I15" i="5"/>
  <c r="F11" i="4"/>
  <c r="S12" i="5"/>
  <c r="K11" i="5"/>
  <c r="J11" i="5"/>
  <c r="M11" i="5"/>
  <c r="L11" i="5"/>
  <c r="G12" i="5" s="1"/>
  <c r="I11" i="5"/>
  <c r="V36" i="5" l="1"/>
  <c r="I30" i="3"/>
  <c r="J30" i="3" s="1"/>
  <c r="L60" i="8"/>
  <c r="B16" i="7" s="1"/>
  <c r="G146" i="8"/>
  <c r="M41" i="8"/>
  <c r="C13" i="7" s="1"/>
  <c r="L65" i="8"/>
  <c r="B17" i="7" s="1"/>
  <c r="S41" i="8"/>
  <c r="E13" i="7" s="1"/>
  <c r="I91" i="8"/>
  <c r="D23" i="7" s="1"/>
  <c r="I65" i="8"/>
  <c r="D17" i="7" s="1"/>
  <c r="S84" i="8"/>
  <c r="E22" i="7" s="1"/>
  <c r="M146" i="8"/>
  <c r="C29" i="7" s="1"/>
  <c r="G51" i="8"/>
  <c r="I32" i="8"/>
  <c r="D12" i="7" s="1"/>
  <c r="I141" i="8"/>
  <c r="D28" i="7" s="1"/>
  <c r="I30" i="6"/>
  <c r="J30" i="6" s="1"/>
  <c r="M55" i="8"/>
  <c r="C15" i="7" s="1"/>
  <c r="M60" i="8"/>
  <c r="C16" i="7" s="1"/>
  <c r="H112" i="8"/>
  <c r="I84" i="8"/>
  <c r="D22" i="7" s="1"/>
  <c r="G14" i="8"/>
  <c r="I51" i="8"/>
  <c r="D14" i="7" s="1"/>
  <c r="H65" i="8"/>
  <c r="M84" i="8"/>
  <c r="C22" i="7" s="1"/>
  <c r="I146" i="8"/>
  <c r="D29" i="7" s="1"/>
  <c r="E8" i="1"/>
  <c r="J20" i="6"/>
  <c r="G32" i="8"/>
  <c r="K149" i="8"/>
  <c r="K8" i="1" s="1"/>
  <c r="M32" i="8"/>
  <c r="C12" i="7" s="1"/>
  <c r="I41" i="8"/>
  <c r="D13" i="7" s="1"/>
  <c r="M51" i="8"/>
  <c r="C14" i="7" s="1"/>
  <c r="G65" i="8"/>
  <c r="H77" i="8"/>
  <c r="L84" i="8"/>
  <c r="B22" i="7" s="1"/>
  <c r="G91" i="8"/>
  <c r="S112" i="8"/>
  <c r="E24" i="7" s="1"/>
  <c r="S32" i="8"/>
  <c r="E12" i="7" s="1"/>
  <c r="G41" i="8"/>
  <c r="S51" i="8"/>
  <c r="E14" i="7" s="1"/>
  <c r="I60" i="8"/>
  <c r="D16" i="7" s="1"/>
  <c r="M91" i="8"/>
  <c r="C23" i="7" s="1"/>
  <c r="I112" i="8"/>
  <c r="D24" i="7" s="1"/>
  <c r="H141" i="8"/>
  <c r="L55" i="8"/>
  <c r="B15" i="7" s="1"/>
  <c r="I77" i="8"/>
  <c r="D21" i="7" s="1"/>
  <c r="S77" i="8"/>
  <c r="E21" i="7" s="1"/>
  <c r="S91" i="8"/>
  <c r="E23" i="7" s="1"/>
  <c r="H91" i="8"/>
  <c r="L112" i="8"/>
  <c r="B24" i="7" s="1"/>
  <c r="L146" i="8"/>
  <c r="B29" i="7" s="1"/>
  <c r="I19" i="5"/>
  <c r="D12" i="4" s="1"/>
  <c r="E7" i="1"/>
  <c r="J20" i="3"/>
  <c r="L12" i="5"/>
  <c r="B11" i="4" s="1"/>
  <c r="I33" i="5"/>
  <c r="D14" i="4" s="1"/>
  <c r="G19" i="5"/>
  <c r="M23" i="5"/>
  <c r="C13" i="4" s="1"/>
  <c r="G33" i="5"/>
  <c r="K36" i="5"/>
  <c r="K7" i="1" s="1"/>
  <c r="M19" i="5"/>
  <c r="C12" i="4" s="1"/>
  <c r="M33" i="5"/>
  <c r="C14" i="4" s="1"/>
  <c r="I14" i="8"/>
  <c r="D11" i="7" s="1"/>
  <c r="H14" i="8"/>
  <c r="H32" i="8"/>
  <c r="H41" i="8"/>
  <c r="H51" i="8"/>
  <c r="G60" i="8"/>
  <c r="L77" i="8"/>
  <c r="B21" i="7" s="1"/>
  <c r="G84" i="8"/>
  <c r="M112" i="8"/>
  <c r="C24" i="7" s="1"/>
  <c r="L141" i="8"/>
  <c r="B28" i="7" s="1"/>
  <c r="H146" i="8"/>
  <c r="L32" i="8"/>
  <c r="B12" i="7" s="1"/>
  <c r="L41" i="8"/>
  <c r="B13" i="7" s="1"/>
  <c r="L51" i="8"/>
  <c r="B14" i="7" s="1"/>
  <c r="H60" i="8"/>
  <c r="M65" i="8"/>
  <c r="C17" i="7" s="1"/>
  <c r="M77" i="8"/>
  <c r="C21" i="7" s="1"/>
  <c r="H84" i="8"/>
  <c r="L91" i="8"/>
  <c r="B23" i="7" s="1"/>
  <c r="G112" i="8"/>
  <c r="M141" i="8"/>
  <c r="C28" i="7" s="1"/>
  <c r="S141" i="8"/>
  <c r="E28" i="7" s="1"/>
  <c r="L14" i="8"/>
  <c r="B11" i="7" s="1"/>
  <c r="M14" i="8"/>
  <c r="C11" i="7" s="1"/>
  <c r="E11" i="7"/>
  <c r="G77" i="8"/>
  <c r="G141" i="8"/>
  <c r="I12" i="5"/>
  <c r="D11" i="4" s="1"/>
  <c r="H12" i="5"/>
  <c r="H19" i="5"/>
  <c r="G23" i="5"/>
  <c r="H33" i="5"/>
  <c r="F15" i="4"/>
  <c r="L19" i="5"/>
  <c r="B12" i="4" s="1"/>
  <c r="L33" i="5"/>
  <c r="B14" i="4" s="1"/>
  <c r="M12" i="5"/>
  <c r="C11" i="4" s="1"/>
  <c r="E11" i="4"/>
  <c r="S35" i="5"/>
  <c r="E15" i="4" s="1"/>
  <c r="E9" i="1" l="1"/>
  <c r="J17" i="2" s="1"/>
  <c r="J20" i="2" s="1"/>
  <c r="M148" i="8"/>
  <c r="C30" i="7" s="1"/>
  <c r="E18" i="6" s="1"/>
  <c r="E18" i="2" s="1"/>
  <c r="M114" i="8"/>
  <c r="C25" i="7" s="1"/>
  <c r="E17" i="6" s="1"/>
  <c r="E17" i="2" s="1"/>
  <c r="L148" i="8"/>
  <c r="B30" i="7" s="1"/>
  <c r="D18" i="6" s="1"/>
  <c r="D18" i="2" s="1"/>
  <c r="I114" i="8"/>
  <c r="D25" i="7" s="1"/>
  <c r="F17" i="6" s="1"/>
  <c r="F17" i="2" s="1"/>
  <c r="I148" i="8"/>
  <c r="D30" i="7" s="1"/>
  <c r="F18" i="6" s="1"/>
  <c r="F18" i="2" s="1"/>
  <c r="H148" i="8"/>
  <c r="H114" i="8"/>
  <c r="S114" i="8"/>
  <c r="E25" i="7" s="1"/>
  <c r="S67" i="8"/>
  <c r="E18" i="7" s="1"/>
  <c r="I35" i="5"/>
  <c r="D15" i="4" s="1"/>
  <c r="F16" i="3" s="1"/>
  <c r="J23" i="3" s="1"/>
  <c r="H35" i="5"/>
  <c r="H67" i="8"/>
  <c r="M67" i="8"/>
  <c r="C18" i="7" s="1"/>
  <c r="E16" i="6" s="1"/>
  <c r="G67" i="8"/>
  <c r="S148" i="8"/>
  <c r="E30" i="7" s="1"/>
  <c r="I67" i="8"/>
  <c r="L67" i="8"/>
  <c r="B18" i="7" s="1"/>
  <c r="D16" i="6" s="1"/>
  <c r="L114" i="8"/>
  <c r="B25" i="7" s="1"/>
  <c r="D17" i="6" s="1"/>
  <c r="D17" i="2" s="1"/>
  <c r="G114" i="8"/>
  <c r="G148" i="8"/>
  <c r="G35" i="5"/>
  <c r="M35" i="5"/>
  <c r="C15" i="4" s="1"/>
  <c r="E16" i="3" s="1"/>
  <c r="F17" i="4"/>
  <c r="L35" i="5"/>
  <c r="B15" i="4" s="1"/>
  <c r="D16" i="3" s="1"/>
  <c r="S36" i="5"/>
  <c r="E17" i="4" s="1"/>
  <c r="F22" i="3"/>
  <c r="F20" i="3"/>
  <c r="F24" i="3" l="1"/>
  <c r="F23" i="3"/>
  <c r="J24" i="3"/>
  <c r="L36" i="5"/>
  <c r="B17" i="4" s="1"/>
  <c r="J22" i="3"/>
  <c r="I36" i="5"/>
  <c r="B7" i="1" s="1"/>
  <c r="E16" i="2"/>
  <c r="M149" i="8"/>
  <c r="C32" i="7" s="1"/>
  <c r="S149" i="8"/>
  <c r="E32" i="7" s="1"/>
  <c r="H149" i="8"/>
  <c r="D16" i="2"/>
  <c r="D17" i="4"/>
  <c r="D18" i="7"/>
  <c r="F16" i="6" s="1"/>
  <c r="F16" i="2" s="1"/>
  <c r="F20" i="2" s="1"/>
  <c r="I149" i="8"/>
  <c r="G149" i="8"/>
  <c r="L149" i="8"/>
  <c r="B32" i="7" s="1"/>
  <c r="G36" i="5"/>
  <c r="H36" i="5"/>
  <c r="M36" i="5"/>
  <c r="C17" i="4" s="1"/>
  <c r="J26" i="3"/>
  <c r="D32" i="7" l="1"/>
  <c r="B8" i="1"/>
  <c r="B9" i="1" s="1"/>
  <c r="J28" i="3"/>
  <c r="C7" i="1"/>
  <c r="F22" i="6"/>
  <c r="F22" i="2" s="1"/>
  <c r="J24" i="6"/>
  <c r="J24" i="2" s="1"/>
  <c r="J22" i="6"/>
  <c r="J22" i="2" s="1"/>
  <c r="F23" i="6"/>
  <c r="F23" i="2" s="1"/>
  <c r="J23" i="6"/>
  <c r="J23" i="2" s="1"/>
  <c r="F20" i="6"/>
  <c r="F24" i="6"/>
  <c r="F24" i="2" s="1"/>
  <c r="I29" i="3"/>
  <c r="J29" i="3" s="1"/>
  <c r="J31" i="3" s="1"/>
  <c r="J26" i="2" l="1"/>
  <c r="J28" i="2" s="1"/>
  <c r="G7" i="1"/>
  <c r="J26" i="6"/>
  <c r="J28" i="6" l="1"/>
  <c r="I29" i="6" s="1"/>
  <c r="J29" i="6" s="1"/>
  <c r="J31" i="6" s="1"/>
  <c r="C8" i="1"/>
  <c r="G8" i="1" l="1"/>
  <c r="G9" i="1" s="1"/>
  <c r="B10" i="1" s="1"/>
  <c r="B11" i="1" s="1"/>
  <c r="G11" i="1" s="1"/>
  <c r="C9" i="1"/>
  <c r="I29" i="2" l="1"/>
  <c r="J29" i="2" s="1"/>
  <c r="I30" i="2"/>
  <c r="J30" i="2" s="1"/>
  <c r="G10" i="1"/>
  <c r="G12" i="1" s="1"/>
  <c r="J31" i="2" l="1"/>
</calcChain>
</file>

<file path=xl/sharedStrings.xml><?xml version="1.0" encoding="utf-8"?>
<sst xmlns="http://schemas.openxmlformats.org/spreadsheetml/2006/main" count="761" uniqueCount="347">
  <si>
    <t>Rekapitulácia rozpočtu</t>
  </si>
  <si>
    <t>Stavba Rekonštrukcia oplotenia parku svätej Rozálie v Kolárove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</si>
  <si>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</si>
  <si>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</si>
  <si>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</si>
  <si>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</si>
  <si>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</si>
  <si>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</t>
  </si>
  <si>
    <t>HZS</t>
  </si>
  <si>
    <t>Kompl.čin.</t>
  </si>
  <si>
    <t>Ost. náklady</t>
  </si>
  <si>
    <t>Cena</t>
  </si>
  <si>
    <t>Búracie práce a príprava územia</t>
  </si>
  <si>
    <t>Výstavba nového oplotenia</t>
  </si>
  <si>
    <t>Krycí list rozpočtu</t>
  </si>
  <si>
    <t xml:space="preserve">Miesto:  </t>
  </si>
  <si>
    <t>Objekt Búracie práce a príprava územia</t>
  </si>
  <si>
    <t xml:space="preserve">Ks: 2420 Ostatné inžinierske stavby, i.n.                                                               </t>
  </si>
  <si>
    <t xml:space="preserve">Zákazka: </t>
  </si>
  <si>
    <t>Spracoval: Ing. Mažár Jozef</t>
  </si>
  <si>
    <t xml:space="preserve">Dňa </t>
  </si>
  <si>
    <t>21.07.2020</t>
  </si>
  <si>
    <t>Odberateľ: Mesto Kolárovo</t>
  </si>
  <si>
    <t>Projektant: Mag.arch., Mag. art. Krisztián Csémy</t>
  </si>
  <si>
    <t>Dodávateľ: na základe výberového konania</t>
  </si>
  <si>
    <t xml:space="preserve">IČO: </t>
  </si>
  <si>
    <t xml:space="preserve">DIČ: </t>
  </si>
  <si>
    <t xml:space="preserve">A </t>
  </si>
  <si>
    <t xml:space="preserve">HSV </t>
  </si>
  <si>
    <t xml:space="preserve">PSV </t>
  </si>
  <si>
    <t xml:space="preserve">MONT </t>
  </si>
  <si>
    <t>Spolu</t>
  </si>
  <si>
    <t xml:space="preserve">B </t>
  </si>
  <si>
    <t>Ďalšie náklady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</si>
  <si>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</si>
  <si>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</si>
  <si>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</si>
  <si>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</si>
  <si>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</si>
  <si>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</si>
  <si>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</si>
  <si>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</si>
  <si>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</si>
  <si>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</si>
  <si>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</si>
  <si>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Zariadenie staveniska</t>
  </si>
  <si>
    <t>Sťažené výrobné podmienky</t>
  </si>
  <si>
    <t>Prevádzkové vplyvy</t>
  </si>
  <si>
    <t>0% z [H+P+M]</t>
  </si>
  <si>
    <t>0% z [H+P]</t>
  </si>
  <si>
    <t xml:space="preserve">D </t>
  </si>
  <si>
    <t>Sťažené podmienky dopravy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</si>
  <si>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</si>
  <si>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</si>
  <si>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</si>
  <si>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</si>
  <si>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</si>
  <si>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</si>
  <si>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</si>
  <si>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</si>
  <si>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</si>
  <si>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</si>
  <si>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</si>
  <si>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21.07.2020</t>
  </si>
  <si>
    <t>Prehľad rozpočtových nákladov</t>
  </si>
  <si>
    <t>Práce HSV</t>
  </si>
  <si>
    <t>ZEMNÉ PRÁCE</t>
  </si>
  <si>
    <t>SPEVNENÉ PLOCHY</t>
  </si>
  <si>
    <t>POVRCHOVÉ ÚPRAVY</t>
  </si>
  <si>
    <t>OSTATNÉ PRÁCE</t>
  </si>
  <si>
    <t>Celkom v EUR</t>
  </si>
  <si>
    <t>Por.č.</t>
  </si>
  <si>
    <t>Cenník</t>
  </si>
  <si>
    <t>Kód položky</t>
  </si>
  <si>
    <t>Názov</t>
  </si>
  <si>
    <t>Mj</t>
  </si>
  <si>
    <t>Množstvo</t>
  </si>
  <si>
    <t>Cena celkom</t>
  </si>
  <si>
    <t>Hmotnosť/Mj</t>
  </si>
  <si>
    <t>Hmotnosť</t>
  </si>
  <si>
    <t>Suť</t>
  </si>
  <si>
    <t xml:space="preserve">Spracoval: </t>
  </si>
  <si>
    <t>Ing. Mažár Jozef</t>
  </si>
  <si>
    <t xml:space="preserve">Ks: </t>
  </si>
  <si>
    <t xml:space="preserve">2420 Ostatné inžinierske stavby, i.n.                                                               </t>
  </si>
  <si>
    <t xml:space="preserve">Dátum: </t>
  </si>
  <si>
    <t>Zákazka Rekonštrukcia oplotenia parku svätej Rozálie v Kolárove</t>
  </si>
  <si>
    <t xml:space="preserve">  1/A 1</t>
  </si>
  <si>
    <t xml:space="preserve"> 120901101</t>
  </si>
  <si>
    <t>Búranie v odkopávkach konštrukcií z tehlového alebo zmiešaného muriva na maltu MV a maltu MVC</t>
  </si>
  <si>
    <t>m3</t>
  </si>
  <si>
    <t>221/B 1</t>
  </si>
  <si>
    <t xml:space="preserve"> 113107242</t>
  </si>
  <si>
    <t>Odstránenie krytu asfaltového v ploche nad 200 m2, hr.nad 50 do 100 mm,  -0,18100t</t>
  </si>
  <si>
    <t>m2</t>
  </si>
  <si>
    <t xml:space="preserve"> 113307302</t>
  </si>
  <si>
    <t xml:space="preserve">Odstránenie podkladu z kameniva ťaženého hrúbky do 200 mm </t>
  </si>
  <si>
    <t xml:space="preserve"> 113307421</t>
  </si>
  <si>
    <t xml:space="preserve">Odstránenie podkladu z betónu prostého hrúbky do 150 mm plochy nad 200 m2 </t>
  </si>
  <si>
    <t xml:space="preserve"> 919735112</t>
  </si>
  <si>
    <t>Rezanie existujúceho asfaltového krytu alebo podkladu hĺbky nad 50 do 100 mm</t>
  </si>
  <si>
    <t>m</t>
  </si>
  <si>
    <t xml:space="preserve"> 15/C 2</t>
  </si>
  <si>
    <t xml:space="preserve"> 622903111</t>
  </si>
  <si>
    <t>Očist., tehál z vybúraného muriva v hornej časti murovaného plotu</t>
  </si>
  <si>
    <t>kus</t>
  </si>
  <si>
    <t xml:space="preserve"> 979087212</t>
  </si>
  <si>
    <t>Nakladanie na dopravné prostriedky pre vodorovnú dopravu sutiny</t>
  </si>
  <si>
    <t>t</t>
  </si>
  <si>
    <t xml:space="preserve"> 13/B 1</t>
  </si>
  <si>
    <t xml:space="preserve"> 962032231</t>
  </si>
  <si>
    <t>Búranie muriva nadzákladového z tehál pálených, vápenopieskových,cementových na maltu,  -1,90500t</t>
  </si>
  <si>
    <t xml:space="preserve"> 962032314</t>
  </si>
  <si>
    <t>Búranie pilierov tehlových na akúkoľvek maltu,  -1,80000t</t>
  </si>
  <si>
    <t xml:space="preserve"> 979081111</t>
  </si>
  <si>
    <t>Odvoz sutiny a vybúraných hmôt na skládku do 1 km</t>
  </si>
  <si>
    <t xml:space="preserve"> 979081121</t>
  </si>
  <si>
    <t>Odvoz sutiny a vybúraných hmôt na skládku za každý ďalší 1 km - 15x</t>
  </si>
  <si>
    <t xml:space="preserve"> 979082111</t>
  </si>
  <si>
    <t>Vnútrostavenisková doprava sutiny a vybúraných hmôt do 10 m</t>
  </si>
  <si>
    <t xml:space="preserve"> 979089002</t>
  </si>
  <si>
    <t>Poplatok za skládku odpadov zo stavieb a demolácií - betón, tehly, obkladačky, dlaždice, keramika kategórie "O" - ostatné 17 01 ..</t>
  </si>
  <si>
    <t>Objekt Výstavba nového oplotenia</t>
  </si>
  <si>
    <t>ZÁKLADY</t>
  </si>
  <si>
    <t>ZVISLÉ KONŠTRUKCIE</t>
  </si>
  <si>
    <t>PRESUNY HMÔT</t>
  </si>
  <si>
    <t>Práce PSV</t>
  </si>
  <si>
    <t>IZOLÁCIE PROTI VODE A VLHKOSTI</t>
  </si>
  <si>
    <t>KONŠTRUKCIE TESÁRSKE</t>
  </si>
  <si>
    <t>KONŠTRUKCIE KLAMPIARSKE</t>
  </si>
  <si>
    <t>KOVOVÉ DOPLNKOVÉ KONŠTRUKCIE</t>
  </si>
  <si>
    <t>Montážne práce</t>
  </si>
  <si>
    <t>M-21 ELEKTROMONTÁŽE</t>
  </si>
  <si>
    <t>M-46 MONTÁŽE ZEMNÝCH PRÁC</t>
  </si>
  <si>
    <t xml:space="preserve"> 132301101</t>
  </si>
  <si>
    <t>Výkop ryhy do šírky 600 mm v horn.4 do 100 m3</t>
  </si>
  <si>
    <t xml:space="preserve"> 181201112</t>
  </si>
  <si>
    <t>Úprava pláne na násypoch v hornine triedy 1 až 4 so zhutnením</t>
  </si>
  <si>
    <t>Úprava pláne na násypoch v hornine triedy 1 až 4 so zhutnením - pre komunikáciu so zámkovej dlažby</t>
  </si>
  <si>
    <t xml:space="preserve">  2/A 1</t>
  </si>
  <si>
    <t xml:space="preserve"> 289971211</t>
  </si>
  <si>
    <t>Zhotovenie vrstvy z geotextílie na upravenom povrchu - zásyp s okruhláčmi zo strany parku</t>
  </si>
  <si>
    <t>S/S90</t>
  </si>
  <si>
    <t xml:space="preserve"> 6936651000</t>
  </si>
  <si>
    <t>Geotextília netkaná polypropylénová Tatratex PP   200</t>
  </si>
  <si>
    <t xml:space="preserve"> 11/A 1</t>
  </si>
  <si>
    <t xml:space="preserve"> 271573011</t>
  </si>
  <si>
    <t>Násyp pod základové konštrukcie so zhutnením zo štrkopiesku frakcie 0-32 mm</t>
  </si>
  <si>
    <t xml:space="preserve"> 274313321</t>
  </si>
  <si>
    <t>Betón základových pásov prostý triedy C10/12,5</t>
  </si>
  <si>
    <t xml:space="preserve"> 274321312</t>
  </si>
  <si>
    <t>Betón základových pásov, železový (bez výstuže), tr.C 20/25</t>
  </si>
  <si>
    <t xml:space="preserve"> 274351211</t>
  </si>
  <si>
    <t>Debnenie stien základových pásov z dielcov - zhotovenie</t>
  </si>
  <si>
    <t xml:space="preserve"> 274351212</t>
  </si>
  <si>
    <t>Debnenie stien základových pásov z dielcov - odstránenie</t>
  </si>
  <si>
    <t xml:space="preserve"> 274361821</t>
  </si>
  <si>
    <t>Výstuž základových pásov z ocele 10505</t>
  </si>
  <si>
    <t xml:space="preserve"> 275313511</t>
  </si>
  <si>
    <t>Betón základových pätiek, prostý tr.C 10/12,5</t>
  </si>
  <si>
    <t xml:space="preserve"> 275321312</t>
  </si>
  <si>
    <t xml:space="preserve">Betón základových pätiek, železový (bez výstuže), tr.C 20/25 </t>
  </si>
  <si>
    <t xml:space="preserve"> 275351217</t>
  </si>
  <si>
    <t>Debnenie základových pätiek, zhotovenie-tradičné</t>
  </si>
  <si>
    <t xml:space="preserve"> 275351218</t>
  </si>
  <si>
    <t>Debnenie základových pätiek, odstránenie-tradičné</t>
  </si>
  <si>
    <t xml:space="preserve"> 275361821</t>
  </si>
  <si>
    <t>Výstuž základových pätiek z ocele 10505</t>
  </si>
  <si>
    <t xml:space="preserve"> 15/A 4</t>
  </si>
  <si>
    <t xml:space="preserve"> 278311042</t>
  </si>
  <si>
    <t>Zálievka kotevných stĺpov z betónu prostého tr.C 16/20, objem 1 otvoru 0,02-0,10 m3</t>
  </si>
  <si>
    <t xml:space="preserve"> 271533011</t>
  </si>
  <si>
    <t>Násyp z okruhlaekov frakcie 16-63 pri murive zo strany parku / priestor murivo - parkový onrubník/</t>
  </si>
  <si>
    <t xml:space="preserve"> 311231154</t>
  </si>
  <si>
    <t>Murivo nosné z tehál dĺžky 290mm režné P 20-25 - murované z očistených existujúcich tehál</t>
  </si>
  <si>
    <t xml:space="preserve"> 313231174</t>
  </si>
  <si>
    <t>Murivo obkladové z tehál dĺžky 290mm ukladané do oceľových vložiek OV-1- ukladané z očistených existujúcich tehál</t>
  </si>
  <si>
    <t xml:space="preserve"> 331231157</t>
  </si>
  <si>
    <t>Murivo pilierov viachranných z tehál dľ.290 mm P 20-P 25 M I, režné - murované z očistených existujúcich tehál</t>
  </si>
  <si>
    <t xml:space="preserve"> 313271195</t>
  </si>
  <si>
    <t>Príplatok za zálievku kovových stĺpov - dutín murovania z tvárnic zhora so zálievkou C 16/20 - objem 1 otvoru -0,171 m3</t>
  </si>
  <si>
    <t xml:space="preserve"> 311361821</t>
  </si>
  <si>
    <t>Výstuž muriva oplotenia  Murfor RND/E 100 - uloženie v radoch podľa výkr. A5  - dodávka a montáž</t>
  </si>
  <si>
    <t xml:space="preserve"> 311361321</t>
  </si>
  <si>
    <t>Výstuž muriva oplotenia Murfor RND/E 250 - uloženie v radoch podľa výkr. A3 - dodávka a montáž</t>
  </si>
  <si>
    <t>221/A 1</t>
  </si>
  <si>
    <t xml:space="preserve"> 564251111</t>
  </si>
  <si>
    <t>Podklad alebo podsyp zo štrkopiesku s rozprestretím, vlhčením a zhutnením po zhutnení hr.150 mm</t>
  </si>
  <si>
    <t xml:space="preserve"> 564801112</t>
  </si>
  <si>
    <t>Podklad zo štrkodrviny s rozprestrením a zhutnením, hr.po zhutnení 40 mm</t>
  </si>
  <si>
    <t xml:space="preserve"> 567125115</t>
  </si>
  <si>
    <t>Podklad z prostého betónu tr. C 16/20 hr.150 mm</t>
  </si>
  <si>
    <t xml:space="preserve"> 596911112</t>
  </si>
  <si>
    <t>Kladenie zámkovej dlažby  hr.6cm pre peších nad 20 m2</t>
  </si>
  <si>
    <t>S/S70</t>
  </si>
  <si>
    <t xml:space="preserve"> 592130011413</t>
  </si>
  <si>
    <t>Dlažba CITYTOP - systémová s fázou, výška 6 cm, sivá</t>
  </si>
  <si>
    <t xml:space="preserve">M2      </t>
  </si>
  <si>
    <t xml:space="preserve"> 592130010802</t>
  </si>
  <si>
    <t>Dlažba NATURO Granit svetlá , výška 6 cm,</t>
  </si>
  <si>
    <t xml:space="preserve"> 273362021</t>
  </si>
  <si>
    <t>Výstuž podkladných betónov zo zvár. sietí KARI</t>
  </si>
  <si>
    <t xml:space="preserve"> 625250150</t>
  </si>
  <si>
    <t>Dilatácia stĺpov, bez povrchovej úpravy, systém XPS STYRODUR 2800 C - BASF, lepený celoplošne bez prikotvenia hr. izolantu 20 mm</t>
  </si>
  <si>
    <t xml:space="preserve"> 916561111</t>
  </si>
  <si>
    <t>Osadenie záhon. obrubníka betón., do lôžka z bet. pros. tr. C 10/12,5 s bočnou oporou - na strane parku</t>
  </si>
  <si>
    <t xml:space="preserve"> 592130060107</t>
  </si>
  <si>
    <t xml:space="preserve">Obrubník parkový 100/20/5, výška 20 cm, šírka 5 cm, farba sivá </t>
  </si>
  <si>
    <t xml:space="preserve">KUS     </t>
  </si>
  <si>
    <t xml:space="preserve"> 998011001</t>
  </si>
  <si>
    <t>Presun hmôt pre budovy JKSO 801, 803,812,zvislá konštr.z tehál,tvárnic,z kovu výšky do 6 m</t>
  </si>
  <si>
    <t xml:space="preserve"> 998223011</t>
  </si>
  <si>
    <t>Presun hmôt pre pozemné komunikácie s krytom dláždeným (822 2.3, 822 5.3) akejkoľvek dĺžky objektu</t>
  </si>
  <si>
    <t>711/A 1</t>
  </si>
  <si>
    <t xml:space="preserve"> 711491172</t>
  </si>
  <si>
    <t>Zhotovenie  izolácie proti tlakovej vode z ochrannej textílie ochrannej vrstvy vodorovne</t>
  </si>
  <si>
    <t xml:space="preserve"> 711491171</t>
  </si>
  <si>
    <t>Zhotovenie  izolácie proti tlakovej vode z ochrannej textílie podkladnej vrstvy vodorovne</t>
  </si>
  <si>
    <t xml:space="preserve"> 711472051</t>
  </si>
  <si>
    <t>Zhotovenie  izolácie proti tlakovej vode termoplastami zvisle fóliou PVC položenou zvisle</t>
  </si>
  <si>
    <t>S/S20</t>
  </si>
  <si>
    <t xml:space="preserve"> 283029020102</t>
  </si>
  <si>
    <t>Fólia na izoláciui proti zemnej vlhkosti, hrúbka 1,0 mm, v roli</t>
  </si>
  <si>
    <t xml:space="preserve"> 998711101</t>
  </si>
  <si>
    <t>Presun hmôt pre izoláciu proti vode v objektoch výšky do 6 m</t>
  </si>
  <si>
    <t>762/A 1</t>
  </si>
  <si>
    <t xml:space="preserve"> 762133132</t>
  </si>
  <si>
    <t>Montáž debnenia stien z hrubých fošien na zraz hr.do 60 mm</t>
  </si>
  <si>
    <t>S/S80</t>
  </si>
  <si>
    <t xml:space="preserve"> 6051010200</t>
  </si>
  <si>
    <t xml:space="preserve">Drevo ihličnaté neopracované dosky a fošne neomietané smrek akosť I </t>
  </si>
  <si>
    <t xml:space="preserve"> 762195000</t>
  </si>
  <si>
    <t>Spojovacie prostriedky pre steny a priečky na hladko alebo tesársky viazané, debnenie stien, pivničné prepážky - klince, svorníky,fixačné dosky</t>
  </si>
  <si>
    <t xml:space="preserve"> 998762102</t>
  </si>
  <si>
    <t>Presun hmôt pre konštrukcie tesárske v objektoch výšky do 12 m</t>
  </si>
  <si>
    <t>764/A 6</t>
  </si>
  <si>
    <t xml:space="preserve"> 764731116</t>
  </si>
  <si>
    <t>Oplechovanie múrov hliníkovým plechom , povrchová úprava práškové lakovanie RAl 8028 rš 600 mm - oplechovanie múrov úsek A</t>
  </si>
  <si>
    <t xml:space="preserve"> 764731113</t>
  </si>
  <si>
    <t>Oplechovanie múrov hliníkovým plechopm, povrchová úprava práškové lakovanie  RAL 8028  rš 300 mm - oplechovanie múrov úsek B</t>
  </si>
  <si>
    <t>764/A 7</t>
  </si>
  <si>
    <t xml:space="preserve"> 998764101</t>
  </si>
  <si>
    <t>Presun hmôt pre konštrukcie klampiarske v objektoch výšky do 6 m</t>
  </si>
  <si>
    <t xml:space="preserve"> 764731117</t>
  </si>
  <si>
    <t>Oplechovanie múrov hliníkovým plechom, povrchová úprava práškové lakovanie RAL 8028 rš 750 mm - oplechovanie stĺpov</t>
  </si>
  <si>
    <t>767/A 1</t>
  </si>
  <si>
    <t xml:space="preserve"> 767137512</t>
  </si>
  <si>
    <t>Obloženie oceľovým predsadeným panelom zalepený do oplotenia pomocou oceľových tŕňov, povrchová úprava práškové lakovanie RAL 8028 - silueta Kolárova, dodávka + montáž - osadené medzi stĺpmi 4-5,8-9,9-10 / pásiky/</t>
  </si>
  <si>
    <t xml:space="preserve"> 767137513</t>
  </si>
  <si>
    <t>Obloženie oceoľovým predsadeným panelom zalepený do oplotenia pomocou oceľových tŕňov, povrchová úprva práškové lakovanie RAL 8028 , dodávka + montáž- medzi stĺpmi 1-2 a 2-3</t>
  </si>
  <si>
    <t>767/A 3</t>
  </si>
  <si>
    <t xml:space="preserve"> 767896111</t>
  </si>
  <si>
    <t>Montáž ostatných doplnkov stavieb, častí murovaných stĺpikov - štvoorcová tyč za tepla valcovaná 140x140x8 mm, povrchová úprva pozinkovanáe RAL 8028 - dĺžka 2,57 m - OS 1 - dodávka+ montáž</t>
  </si>
  <si>
    <t xml:space="preserve"> 767896112</t>
  </si>
  <si>
    <t>Montáž ostatných doplnkov stavieb, častí murovaných stĺpovikov - štvorcová tyč za tepla valcovaná 140x140x8mm, povrchová úprava pozinkovaná,  - dĺžka 2,57m - OS2 - dodávka+ montáž</t>
  </si>
  <si>
    <t xml:space="preserve"> 767896120</t>
  </si>
  <si>
    <t>Montáž ostatných doplnkov stavieb, častí murovaných stĺpikov - UNP 140 povrchová úprava pozinkovaná,  - dĺžky 2,57m -OS3 - dodávka+montáž</t>
  </si>
  <si>
    <t xml:space="preserve"> 767896210</t>
  </si>
  <si>
    <t>Montáž ostatných doplnkov stavieb, častí murovaných stĺpikov - UNP 140 povrchová úprva pozinkovaná , - dĺžka 2,57m OS4 - dodávka+montáž</t>
  </si>
  <si>
    <t xml:space="preserve"> 767896115</t>
  </si>
  <si>
    <t>Montáž ostatných doplnkov stavieb, častí murovaných stĺpov - ozdobné oceľové ukončenie stĺpov oplotenia ,úprava práškové lakovanie RAL 8028 - viď výkres A 10 - pol. Z1a,Z1b a Z1c - dodávka+montáž</t>
  </si>
  <si>
    <t>sub</t>
  </si>
  <si>
    <t xml:space="preserve"> 767662110</t>
  </si>
  <si>
    <t>Dodávka a montáž zváranej oceľovej vložky OV1 z plochej oceľovej tyče z profilov 100x5mm ,povrchová úprava práškové lakovani RAL 8028 - rozmerov 3360x1680 mm - 13 kusov</t>
  </si>
  <si>
    <t xml:space="preserve"> 767662120</t>
  </si>
  <si>
    <t>Dodávka a motnáž zváranej oceľovej vložky OV 2 až OV 13 z plochej oceľovej tyče z profilov 10x5mm povrchová úprva RAL 8028 - špecifikácia viď výpis zámočníckle práce A10</t>
  </si>
  <si>
    <t xml:space="preserve"> 998767101</t>
  </si>
  <si>
    <t>Presun hmôt pre kovové stavebné doplnkové konštrukcie v objektoch výšky do 6 m</t>
  </si>
  <si>
    <t>R/RE</t>
  </si>
  <si>
    <t xml:space="preserve"> 767137514</t>
  </si>
  <si>
    <t>Obloženie oceľovým predsadeným panelom zalepený do oplotenia pomocou oceľových tŕňov, povrchová úprava práškové lakovanie RAL 8028, dodávka+ montáž, medzi stĺpom a bránou /pásik/</t>
  </si>
  <si>
    <t xml:space="preserve"> kus</t>
  </si>
  <si>
    <t xml:space="preserve"> 767137515</t>
  </si>
  <si>
    <t>Obloženie oceľovým predsadeným panelom zalepený do oplotenia pomocou oceľových tŕňov, povrchová úprava práškové lakovanie RAL 8028, dodávka + montáž - silueta s hradom / medzi stĺpmi 3-4/</t>
  </si>
  <si>
    <t xml:space="preserve"> 767137516</t>
  </si>
  <si>
    <t>Obloženie oceľovým predsadeným panelom zalepený do oplotenia pomocou oceľových tŕňov, povrchová úprava práškové lakovanie RAL 8028, dodávka a montáž, silueta so stavbami Kolárova /medzi stĺpmi 5-6/</t>
  </si>
  <si>
    <t xml:space="preserve"> 767137517</t>
  </si>
  <si>
    <t>Obloženie oceľovým predsadeným panelom zalepený do oplotenia pomocou oceľových tŕňov, povrchová úprava práškové lakovanie RAL 8028, dodávka+montáž, silueta dreveného mostu / medzi stĺpmi 6-7/</t>
  </si>
  <si>
    <t xml:space="preserve"> 767137518</t>
  </si>
  <si>
    <t>Obloženie oceľovým predsadeným panelom zalepený do oplotenia pomocou oceľových tŕňov, povrchová úprava práškové lakovanie RAL 8028, dodávka+montáž, silueta vodného mlyna / medzi stĺpmi 7-8/</t>
  </si>
  <si>
    <t xml:space="preserve"> 767137519</t>
  </si>
  <si>
    <t>Obloženie oceľovým predsadeným panelom, zalepený do oplotenia pomocou oceľových tŕňov, povrchová úprava práškové lakovanie RAl 8028, dodávka+ montáž, tabuľa s laserom vyrezávaniou históriou Kolárova / medzi stĺpmi 8-9/</t>
  </si>
  <si>
    <t xml:space="preserve"> 767137520</t>
  </si>
  <si>
    <t>Obloženie oceľovým predsadeným panelom zalepený do oplotenia pomocou oceľových tŕňov, povrchová úprava práškové lakovanie RAL 8028, dodávka+montáž, tabuľa laserom vyrezávanou mapou Kolárova / medzi stĺpmi 9-10/</t>
  </si>
  <si>
    <t xml:space="preserve"> 767137521</t>
  </si>
  <si>
    <t>Obloženie oceľovým predsadeným panelom zalepený do oplotenia pomocou oceľových tŕňov, povrchová úprava práškové lakovanie RAL 8028, dodávka+montáž, tabuľa laserom vyrezávanou mapou parku Sv.Rozálie / medzi stĺpmi 10 a bránou/</t>
  </si>
  <si>
    <t>921/M21</t>
  </si>
  <si>
    <t xml:space="preserve"> 210810016</t>
  </si>
  <si>
    <t>Silový kábel medený 750 - 1000 V /mm2/ voľne uložený CYKY-CYKYm 750 V 5x4</t>
  </si>
  <si>
    <t>S/S30</t>
  </si>
  <si>
    <t xml:space="preserve"> 3410109400</t>
  </si>
  <si>
    <t>Kábel/vodič pre pevné uloženie - medený CYKY-J   5x 4</t>
  </si>
  <si>
    <t xml:space="preserve"> 210811058</t>
  </si>
  <si>
    <t>Kábel  SIHF-J 3x1,5  volne uložený odolný voči výším teplotám podľa VDE  od -60°C až +180°C</t>
  </si>
  <si>
    <t xml:space="preserve"> 3411309762</t>
  </si>
  <si>
    <t>Kábel odolný voči zvýšeným teplotám SIHF-J   3x 1,5 mm2</t>
  </si>
  <si>
    <t xml:space="preserve"> 210800014</t>
  </si>
  <si>
    <t>Vodič  medený  uložený v rúrkach CYY 6</t>
  </si>
  <si>
    <t xml:space="preserve"> 3410403400</t>
  </si>
  <si>
    <t>Kábel/vodič pre pevné uloženie - medený CY   6 žltozelený</t>
  </si>
  <si>
    <t xml:space="preserve"> 210010403</t>
  </si>
  <si>
    <t>Krabica rozbočná svorková 230V, IP 67 vrátane zapojenia a zaliatie v zemi</t>
  </si>
  <si>
    <t xml:space="preserve"> 345165410312</t>
  </si>
  <si>
    <t>Elektroinštalačný materiál - Krabica  rozbočná IP 67</t>
  </si>
  <si>
    <t xml:space="preserve"> 210192711</t>
  </si>
  <si>
    <t>Montáž káblových prechodiek na kabel 5x4 - 40 kus a 3x1,5 - 60 kus, vrátanie drobných montážnych prác</t>
  </si>
  <si>
    <t xml:space="preserve"> 210192721</t>
  </si>
  <si>
    <t>Označovací štítok pre prístroje - nadpis v rozvádzačoch vrátane popisu skrutkovaný</t>
  </si>
  <si>
    <t>S/S50</t>
  </si>
  <si>
    <t xml:space="preserve"> 5489511000</t>
  </si>
  <si>
    <t>Štítok smaltovaný do 5 písmen 10x15 mm</t>
  </si>
  <si>
    <t xml:space="preserve"> 3451011800</t>
  </si>
  <si>
    <t>Káblové prechodky na kábel 5x4 - 40 kus a 3x1,5- 60 kus</t>
  </si>
  <si>
    <t xml:space="preserve"> 210010046</t>
  </si>
  <si>
    <t>Rúrka elektroinšt. ohybná,chránička FXKVS 50</t>
  </si>
  <si>
    <t xml:space="preserve"> 3450710500</t>
  </si>
  <si>
    <t>Chránička FXKVS 50</t>
  </si>
  <si>
    <t xml:space="preserve"> 210100002</t>
  </si>
  <si>
    <t>Ukončenie vodičov v rozvádzač. vrátane zapojenia a vodičovej koncovky do 6 mm2</t>
  </si>
  <si>
    <t xml:space="preserve"> 3452105200</t>
  </si>
  <si>
    <t xml:space="preserve">G-Káblové oko CU </t>
  </si>
  <si>
    <t xml:space="preserve"> 210172202</t>
  </si>
  <si>
    <t>Dodávka a montáž doplnenia rozvádzača RO podľa výkr. č. E-002</t>
  </si>
  <si>
    <t xml:space="preserve"> 210174623</t>
  </si>
  <si>
    <t>Revízia elektroinštalácie</t>
  </si>
  <si>
    <t>HZS/HZS</t>
  </si>
  <si>
    <t xml:space="preserve"> HZS000212</t>
  </si>
  <si>
    <t>Stavebno montážne práce náročnejšie - drobné elektroinštalačné výkony</t>
  </si>
  <si>
    <t>hod</t>
  </si>
  <si>
    <t xml:space="preserve"> 210200081</t>
  </si>
  <si>
    <t>Parkové a záhradné svietidlá LED , IP 67</t>
  </si>
  <si>
    <t xml:space="preserve"> 3480721860</t>
  </si>
  <si>
    <t>Svietidlá vonkajšie Rendl Orbu SQ 10, 3000K, 230V, 15W, IP 67</t>
  </si>
  <si>
    <t xml:space="preserve"> 3480721870</t>
  </si>
  <si>
    <t>Svietidlá vonkajšie ERCO SITE 32011.000,3000K, 230V, 26W, IP 67 + box 32295.000</t>
  </si>
  <si>
    <t xml:space="preserve"> 3480721880</t>
  </si>
  <si>
    <t>Svietidlá vonkajšie Holectron Outline White 230V ,(24W/m) , IP 67 - špecifikácia dĺžok podľa PD</t>
  </si>
  <si>
    <t>946/M46</t>
  </si>
  <si>
    <t xml:space="preserve"> 460490012</t>
  </si>
  <si>
    <t>Rozvinutie a uloženie výstražnej fólie z PVC do ryhy, šírka 33 cm</t>
  </si>
  <si>
    <t xml:space="preserve"> 2830002000</t>
  </si>
  <si>
    <t>Fólia červená v m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</si>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</sst>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 ###\ ##0.00"/>
    <numFmt numFmtId="165" formatCode="###\ ###\ ##0.0000"/>
    <numFmt numFmtId="166" formatCode="###\ ###\ ##0.0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Arial CE"/>
      <charset val="238"/>
    </font>
    <font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FF0000"/>
      <name val="Arial CE"/>
      <charset val="238"/>
    </font>
    <font>
      <b/>
      <sz val="8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808080"/>
      </bottom>
      <diagonal/>
    </border>
    <border>
      <left/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double">
        <color rgb="FF000000"/>
      </right>
      <top style="thin">
        <color rgb="FF80808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164" fontId="1" fillId="0" borderId="9" xfId="0" applyNumberFormat="1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164" fontId="1" fillId="0" borderId="26" xfId="0" applyNumberFormat="1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0" fontId="6" fillId="0" borderId="15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7" fillId="0" borderId="29" xfId="0" applyFont="1" applyFill="1" applyBorder="1"/>
    <xf numFmtId="0" fontId="7" fillId="0" borderId="30" xfId="0" applyFont="1" applyFill="1" applyBorder="1"/>
    <xf numFmtId="0" fontId="7" fillId="0" borderId="31" xfId="0" applyFont="1" applyFill="1" applyBorder="1"/>
    <xf numFmtId="0" fontId="5" fillId="0" borderId="20" xfId="0" applyFont="1" applyFill="1" applyBorder="1"/>
    <xf numFmtId="0" fontId="5" fillId="0" borderId="15" xfId="0" applyFont="1" applyFill="1" applyBorder="1"/>
    <xf numFmtId="0" fontId="5" fillId="0" borderId="8" xfId="0" applyFont="1" applyFill="1" applyBorder="1"/>
    <xf numFmtId="0" fontId="5" fillId="0" borderId="25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6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1" fillId="0" borderId="30" xfId="0" applyFont="1" applyFill="1" applyBorder="1" applyAlignment="1">
      <alignment wrapText="1"/>
    </xf>
    <xf numFmtId="0" fontId="1" fillId="0" borderId="31" xfId="0" applyFont="1" applyFill="1" applyBorder="1" applyAlignment="1">
      <alignment wrapText="1"/>
    </xf>
    <xf numFmtId="0" fontId="1" fillId="0" borderId="40" xfId="0" applyFont="1" applyFill="1" applyBorder="1" applyAlignment="1">
      <alignment wrapText="1"/>
    </xf>
    <xf numFmtId="0" fontId="1" fillId="0" borderId="41" xfId="0" applyFont="1" applyFill="1" applyBorder="1" applyAlignment="1">
      <alignment wrapText="1"/>
    </xf>
    <xf numFmtId="0" fontId="5" fillId="0" borderId="29" xfId="0" applyFont="1" applyFill="1" applyBorder="1" applyAlignment="1">
      <alignment wrapText="1"/>
    </xf>
    <xf numFmtId="0" fontId="5" fillId="0" borderId="39" xfId="0" applyFont="1" applyFill="1" applyBorder="1" applyAlignment="1">
      <alignment wrapText="1"/>
    </xf>
    <xf numFmtId="0" fontId="5" fillId="0" borderId="32" xfId="0" applyFont="1" applyFill="1" applyBorder="1"/>
    <xf numFmtId="0" fontId="5" fillId="0" borderId="9" xfId="0" applyFont="1" applyFill="1" applyBorder="1"/>
    <xf numFmtId="0" fontId="4" fillId="0" borderId="42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1" xfId="0" applyFont="1" applyFill="1" applyBorder="1"/>
    <xf numFmtId="0" fontId="5" fillId="0" borderId="42" xfId="0" applyFont="1" applyFill="1" applyBorder="1" applyAlignment="1">
      <alignment horizontal="center"/>
    </xf>
    <xf numFmtId="164" fontId="1" fillId="0" borderId="20" xfId="0" applyNumberFormat="1" applyFont="1" applyFill="1" applyBorder="1"/>
    <xf numFmtId="0" fontId="5" fillId="0" borderId="46" xfId="0" applyFont="1" applyFill="1" applyBorder="1" applyAlignment="1">
      <alignment horizontal="center"/>
    </xf>
    <xf numFmtId="0" fontId="5" fillId="0" borderId="47" xfId="0" applyFont="1" applyFill="1" applyBorder="1" applyAlignment="1">
      <alignment horizontal="center"/>
    </xf>
    <xf numFmtId="0" fontId="5" fillId="0" borderId="48" xfId="0" applyFont="1" applyFill="1" applyBorder="1"/>
    <xf numFmtId="0" fontId="5" fillId="0" borderId="50" xfId="0" applyFont="1" applyFill="1" applyBorder="1"/>
    <xf numFmtId="0" fontId="5" fillId="0" borderId="51" xfId="0" applyFont="1" applyFill="1" applyBorder="1"/>
    <xf numFmtId="0" fontId="5" fillId="0" borderId="52" xfId="0" applyFont="1" applyFill="1" applyBorder="1"/>
    <xf numFmtId="0" fontId="1" fillId="0" borderId="52" xfId="0" applyFont="1" applyFill="1" applyBorder="1"/>
    <xf numFmtId="0" fontId="5" fillId="0" borderId="53" xfId="0" applyFont="1" applyFill="1" applyBorder="1"/>
    <xf numFmtId="164" fontId="1" fillId="0" borderId="54" xfId="0" applyNumberFormat="1" applyFont="1" applyFill="1" applyBorder="1"/>
    <xf numFmtId="164" fontId="5" fillId="0" borderId="49" xfId="0" applyNumberFormat="1" applyFont="1" applyFill="1" applyBorder="1"/>
    <xf numFmtId="164" fontId="5" fillId="0" borderId="50" xfId="0" applyNumberFormat="1" applyFont="1" applyFill="1" applyBorder="1"/>
    <xf numFmtId="164" fontId="5" fillId="0" borderId="51" xfId="0" applyNumberFormat="1" applyFont="1" applyFill="1" applyBorder="1"/>
    <xf numFmtId="164" fontId="5" fillId="0" borderId="52" xfId="0" applyNumberFormat="1" applyFont="1" applyFill="1" applyBorder="1"/>
    <xf numFmtId="164" fontId="1" fillId="0" borderId="53" xfId="0" applyNumberFormat="1" applyFont="1" applyFill="1" applyBorder="1"/>
    <xf numFmtId="164" fontId="5" fillId="0" borderId="0" xfId="0" applyNumberFormat="1" applyFont="1" applyFill="1" applyBorder="1"/>
    <xf numFmtId="164" fontId="5" fillId="0" borderId="55" xfId="0" applyNumberFormat="1" applyFont="1" applyFill="1" applyBorder="1"/>
    <xf numFmtId="0" fontId="1" fillId="0" borderId="56" xfId="0" applyFont="1" applyFill="1" applyBorder="1"/>
    <xf numFmtId="0" fontId="1" fillId="0" borderId="57" xfId="0" applyFont="1" applyFill="1" applyBorder="1"/>
    <xf numFmtId="0" fontId="1" fillId="0" borderId="58" xfId="0" applyFont="1" applyFill="1" applyBorder="1"/>
    <xf numFmtId="0" fontId="1" fillId="0" borderId="59" xfId="0" applyFont="1" applyFill="1" applyBorder="1"/>
    <xf numFmtId="164" fontId="1" fillId="0" borderId="21" xfId="0" applyNumberFormat="1" applyFont="1" applyFill="1" applyBorder="1"/>
    <xf numFmtId="164" fontId="1" fillId="0" borderId="55" xfId="0" applyNumberFormat="1" applyFont="1" applyFill="1" applyBorder="1"/>
    <xf numFmtId="164" fontId="5" fillId="0" borderId="61" xfId="0" applyNumberFormat="1" applyFont="1" applyFill="1" applyBorder="1"/>
    <xf numFmtId="164" fontId="1" fillId="0" borderId="61" xfId="0" applyNumberFormat="1" applyFont="1" applyFill="1" applyBorder="1"/>
    <xf numFmtId="0" fontId="4" fillId="0" borderId="63" xfId="0" applyFont="1" applyFill="1" applyBorder="1" applyAlignment="1">
      <alignment horizontal="center"/>
    </xf>
    <xf numFmtId="0" fontId="5" fillId="0" borderId="64" xfId="0" applyFont="1" applyFill="1" applyBorder="1"/>
    <xf numFmtId="0" fontId="5" fillId="0" borderId="65" xfId="0" applyFont="1" applyFill="1" applyBorder="1"/>
    <xf numFmtId="0" fontId="5" fillId="0" borderId="66" xfId="0" applyFont="1" applyFill="1" applyBorder="1" applyAlignment="1">
      <alignment horizontal="center"/>
    </xf>
    <xf numFmtId="0" fontId="5" fillId="0" borderId="67" xfId="0" applyFont="1" applyFill="1" applyBorder="1"/>
    <xf numFmtId="164" fontId="5" fillId="0" borderId="67" xfId="0" applyNumberFormat="1" applyFont="1" applyFill="1" applyBorder="1"/>
    <xf numFmtId="164" fontId="5" fillId="0" borderId="68" xfId="0" applyNumberFormat="1" applyFont="1" applyFill="1" applyBorder="1"/>
    <xf numFmtId="164" fontId="5" fillId="0" borderId="69" xfId="0" applyNumberFormat="1" applyFont="1" applyFill="1" applyBorder="1"/>
    <xf numFmtId="164" fontId="1" fillId="0" borderId="70" xfId="0" applyNumberFormat="1" applyFont="1" applyFill="1" applyBorder="1"/>
    <xf numFmtId="164" fontId="4" fillId="0" borderId="71" xfId="0" applyNumberFormat="1" applyFont="1" applyFill="1" applyBorder="1"/>
    <xf numFmtId="164" fontId="1" fillId="0" borderId="72" xfId="0" applyNumberFormat="1" applyFont="1" applyFill="1" applyBorder="1"/>
    <xf numFmtId="0" fontId="1" fillId="0" borderId="14" xfId="0" applyFont="1" applyFill="1" applyBorder="1"/>
    <xf numFmtId="0" fontId="1" fillId="0" borderId="73" xfId="0" applyFont="1" applyFill="1" applyBorder="1"/>
    <xf numFmtId="0" fontId="1" fillId="0" borderId="74" xfId="0" applyFont="1" applyFill="1" applyBorder="1"/>
    <xf numFmtId="0" fontId="5" fillId="0" borderId="10" xfId="0" applyFont="1" applyFill="1" applyBorder="1"/>
    <xf numFmtId="0" fontId="5" fillId="0" borderId="75" xfId="0" applyFont="1" applyFill="1" applyBorder="1"/>
    <xf numFmtId="164" fontId="5" fillId="0" borderId="76" xfId="0" applyNumberFormat="1" applyFont="1" applyFill="1" applyBorder="1"/>
    <xf numFmtId="164" fontId="4" fillId="0" borderId="77" xfId="0" applyNumberFormat="1" applyFont="1" applyFill="1" applyBorder="1"/>
    <xf numFmtId="164" fontId="4" fillId="0" borderId="78" xfId="0" applyNumberFormat="1" applyFont="1" applyFill="1" applyBorder="1"/>
    <xf numFmtId="0" fontId="4" fillId="0" borderId="79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" fillId="0" borderId="24" xfId="0" applyNumberFormat="1" applyFont="1" applyFill="1" applyBorder="1"/>
    <xf numFmtId="164" fontId="1" fillId="0" borderId="22" xfId="0" applyNumberFormat="1" applyFont="1" applyFill="1" applyBorder="1"/>
    <xf numFmtId="0" fontId="5" fillId="0" borderId="76" xfId="0" applyFont="1" applyFill="1" applyBorder="1"/>
    <xf numFmtId="0" fontId="5" fillId="0" borderId="0" xfId="0" applyFont="1" applyFill="1" applyBorder="1"/>
    <xf numFmtId="0" fontId="5" fillId="0" borderId="55" xfId="0" applyFont="1" applyFill="1" applyBorder="1"/>
    <xf numFmtId="0" fontId="1" fillId="0" borderId="0" xfId="0" applyFont="1" applyFill="1" applyBorder="1"/>
    <xf numFmtId="164" fontId="5" fillId="0" borderId="80" xfId="0" applyNumberFormat="1" applyFont="1" applyFill="1" applyBorder="1"/>
    <xf numFmtId="164" fontId="5" fillId="0" borderId="81" xfId="0" applyNumberFormat="1" applyFont="1" applyFill="1" applyBorder="1"/>
    <xf numFmtId="164" fontId="1" fillId="0" borderId="80" xfId="0" applyNumberFormat="1" applyFont="1" applyFill="1" applyBorder="1"/>
    <xf numFmtId="0" fontId="1" fillId="0" borderId="82" xfId="0" applyFont="1" applyFill="1" applyBorder="1"/>
    <xf numFmtId="164" fontId="5" fillId="0" borderId="83" xfId="0" applyNumberFormat="1" applyFont="1" applyFill="1" applyBorder="1"/>
    <xf numFmtId="0" fontId="1" fillId="0" borderId="84" xfId="0" applyFont="1" applyFill="1" applyBorder="1"/>
    <xf numFmtId="0" fontId="1" fillId="0" borderId="55" xfId="0" applyFont="1" applyFill="1" applyBorder="1"/>
    <xf numFmtId="164" fontId="1" fillId="0" borderId="81" xfId="0" applyNumberFormat="1" applyFont="1" applyFill="1" applyBorder="1"/>
    <xf numFmtId="0" fontId="1" fillId="0" borderId="61" xfId="0" applyFont="1" applyFill="1" applyBorder="1"/>
    <xf numFmtId="0" fontId="5" fillId="0" borderId="61" xfId="0" applyFont="1" applyFill="1" applyBorder="1"/>
    <xf numFmtId="0" fontId="1" fillId="0" borderId="85" xfId="0" applyFont="1" applyFill="1" applyBorder="1"/>
    <xf numFmtId="164" fontId="1" fillId="0" borderId="86" xfId="0" applyNumberFormat="1" applyFont="1" applyFill="1" applyBorder="1"/>
    <xf numFmtId="164" fontId="4" fillId="0" borderId="87" xfId="0" applyNumberFormat="1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91" xfId="0" applyFont="1" applyFill="1" applyBorder="1"/>
    <xf numFmtId="0" fontId="1" fillId="0" borderId="92" xfId="0" applyFont="1" applyFill="1" applyBorder="1"/>
    <xf numFmtId="0" fontId="1" fillId="0" borderId="93" xfId="0" applyFont="1" applyFill="1" applyBorder="1"/>
    <xf numFmtId="0" fontId="1" fillId="0" borderId="60" xfId="0" applyFont="1" applyFill="1" applyBorder="1"/>
    <xf numFmtId="0" fontId="1" fillId="0" borderId="62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8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89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/>
    <xf numFmtId="165" fontId="1" fillId="0" borderId="0" xfId="0" applyNumberFormat="1" applyFont="1"/>
    <xf numFmtId="164" fontId="1" fillId="0" borderId="0" xfId="0" applyNumberFormat="1" applyFont="1"/>
    <xf numFmtId="0" fontId="5" fillId="0" borderId="94" xfId="0" applyFont="1" applyBorder="1"/>
    <xf numFmtId="164" fontId="5" fillId="0" borderId="94" xfId="0" applyNumberFormat="1" applyFont="1" applyBorder="1"/>
    <xf numFmtId="165" fontId="5" fillId="0" borderId="94" xfId="0" applyNumberFormat="1" applyFont="1" applyBorder="1"/>
    <xf numFmtId="0" fontId="8" fillId="0" borderId="0" xfId="0" applyFont="1"/>
    <xf numFmtId="0" fontId="4" fillId="0" borderId="94" xfId="0" applyFont="1" applyBorder="1"/>
    <xf numFmtId="164" fontId="4" fillId="0" borderId="94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9" fillId="2" borderId="0" xfId="0" applyFont="1" applyFill="1"/>
    <xf numFmtId="0" fontId="10" fillId="0" borderId="0" xfId="0" applyFont="1"/>
    <xf numFmtId="0" fontId="8" fillId="2" borderId="0" xfId="0" applyFont="1" applyFill="1"/>
    <xf numFmtId="0" fontId="1" fillId="0" borderId="1" xfId="0" applyFont="1" applyFill="1" applyBorder="1" applyAlignment="1">
      <alignment wrapText="1"/>
    </xf>
    <xf numFmtId="0" fontId="1" fillId="0" borderId="89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166" fontId="1" fillId="0" borderId="0" xfId="0" applyNumberFormat="1" applyFont="1"/>
    <xf numFmtId="0" fontId="4" fillId="2" borderId="94" xfId="0" applyFont="1" applyFill="1" applyBorder="1"/>
    <xf numFmtId="49" fontId="5" fillId="0" borderId="94" xfId="0" applyNumberFormat="1" applyFont="1" applyBorder="1"/>
    <xf numFmtId="166" fontId="5" fillId="0" borderId="94" xfId="0" applyNumberFormat="1" applyFont="1" applyBorder="1"/>
    <xf numFmtId="166" fontId="5" fillId="0" borderId="0" xfId="0" applyNumberFormat="1" applyFont="1"/>
    <xf numFmtId="0" fontId="5" fillId="0" borderId="0" xfId="0" applyFont="1" applyAlignment="1">
      <alignment wrapText="1"/>
    </xf>
    <xf numFmtId="166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left" wrapText="1"/>
    </xf>
    <xf numFmtId="166" fontId="4" fillId="0" borderId="0" xfId="0" applyNumberFormat="1" applyFont="1"/>
    <xf numFmtId="0" fontId="11" fillId="0" borderId="0" xfId="0" applyFont="1"/>
    <xf numFmtId="0" fontId="12" fillId="0" borderId="94" xfId="0" applyFont="1" applyBorder="1"/>
    <xf numFmtId="166" fontId="12" fillId="0" borderId="94" xfId="0" applyNumberFormat="1" applyFont="1" applyBorder="1"/>
    <xf numFmtId="164" fontId="12" fillId="0" borderId="94" xfId="0" applyNumberFormat="1" applyFont="1" applyBorder="1"/>
    <xf numFmtId="0" fontId="13" fillId="0" borderId="94" xfId="0" applyFont="1" applyBorder="1"/>
    <xf numFmtId="0" fontId="5" fillId="0" borderId="2" xfId="0" applyFont="1" applyFill="1" applyBorder="1"/>
    <xf numFmtId="164" fontId="5" fillId="0" borderId="2" xfId="0" applyNumberFormat="1" applyFont="1" applyFill="1" applyBorder="1"/>
    <xf numFmtId="164" fontId="0" fillId="0" borderId="0" xfId="0" applyNumberFormat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0" fontId="6" fillId="0" borderId="29" xfId="0" applyFont="1" applyFill="1" applyBorder="1"/>
    <xf numFmtId="0" fontId="6" fillId="0" borderId="30" xfId="0" applyFont="1" applyFill="1" applyBorder="1"/>
    <xf numFmtId="0" fontId="6" fillId="0" borderId="31" xfId="0" applyFont="1" applyFill="1" applyBorder="1"/>
    <xf numFmtId="0" fontId="5" fillId="0" borderId="95" xfId="0" applyFont="1" applyFill="1" applyBorder="1" applyAlignment="1">
      <alignment horizontal="center"/>
    </xf>
    <xf numFmtId="0" fontId="1" fillId="0" borderId="77" xfId="0" applyFont="1" applyFill="1" applyBorder="1"/>
    <xf numFmtId="0" fontId="1" fillId="0" borderId="96" xfId="0" applyFont="1" applyFill="1" applyBorder="1"/>
    <xf numFmtId="164" fontId="1" fillId="0" borderId="97" xfId="0" applyNumberFormat="1" applyFont="1" applyFill="1" applyBorder="1"/>
    <xf numFmtId="164" fontId="4" fillId="0" borderId="98" xfId="0" applyNumberFormat="1" applyFont="1" applyFill="1" applyBorder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4"/>
  <sheetViews>
    <sheetView workbookViewId="0"/>
  </sheetViews>
  <sheetFormatPr defaultColWidth="0" defaultRowHeight="15" x14ac:dyDescent="0.25"/>
  <cols>
    <col min="1" max="1" width="35.7109375" customWidth="1"/>
    <col min="2" max="3" width="15.7109375" customWidth="1"/>
    <col min="4" max="6" width="8.7109375" customWidth="1"/>
    <col min="7" max="7" width="15.7109375" customWidth="1"/>
    <col min="8" max="8" width="1.42578125" customWidth="1"/>
    <col min="27" max="16384" width="9.140625" hidden="1"/>
  </cols>
  <sheetData>
    <row r="1" spans="1:26" x14ac:dyDescent="0.25">
      <c r="A1" s="3"/>
      <c r="B1" s="3"/>
      <c r="C1" s="3"/>
      <c r="D1" s="3"/>
      <c r="E1" s="3"/>
      <c r="F1" s="3"/>
      <c r="G1" s="3"/>
    </row>
    <row r="2" spans="1:26" x14ac:dyDescent="0.25">
      <c r="A2" s="4" t="s">
        <v>0</v>
      </c>
      <c r="B2" s="3"/>
      <c r="C2" s="3"/>
      <c r="D2" s="3"/>
      <c r="E2" s="3"/>
      <c r="F2" s="7" t="s">
        <v>2</v>
      </c>
      <c r="G2" s="7"/>
    </row>
    <row r="3" spans="1:26" x14ac:dyDescent="0.25">
      <c r="A3" s="3"/>
      <c r="B3" s="3"/>
      <c r="C3" s="3"/>
      <c r="D3" s="3"/>
      <c r="E3" s="3"/>
      <c r="F3" s="8" t="s">
        <v>3</v>
      </c>
      <c r="G3" s="8" t="s">
        <v>4</v>
      </c>
    </row>
    <row r="4" spans="1:26" x14ac:dyDescent="0.25">
      <c r="A4" s="6" t="s">
        <v>1</v>
      </c>
      <c r="B4" s="6"/>
      <c r="C4" s="6"/>
      <c r="D4" s="6"/>
      <c r="E4" s="6"/>
      <c r="F4" s="9">
        <v>0.2</v>
      </c>
      <c r="G4" s="9">
        <v>0</v>
      </c>
    </row>
    <row r="5" spans="1:26" x14ac:dyDescent="0.25">
      <c r="A5" s="3"/>
      <c r="B5" s="3"/>
      <c r="C5" s="3"/>
      <c r="D5" s="3"/>
      <c r="E5" s="3"/>
      <c r="F5" s="3"/>
      <c r="G5" s="3"/>
    </row>
    <row r="6" spans="1:26" x14ac:dyDescent="0.25">
      <c r="A6" s="10" t="s">
        <v>5</v>
      </c>
      <c r="B6" s="10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</row>
    <row r="7" spans="1:26" x14ac:dyDescent="0.25">
      <c r="A7" s="190" t="s">
        <v>12</v>
      </c>
      <c r="B7" s="191">
        <f>'SO 7527'!I36-Rekapitulácia!D7</f>
        <v>0</v>
      </c>
      <c r="C7" s="191">
        <f>'Kryci_list 7527'!J26</f>
        <v>0</v>
      </c>
      <c r="D7" s="191">
        <v>0</v>
      </c>
      <c r="E7" s="191">
        <f>'Kryci_list 7527'!J17</f>
        <v>0</v>
      </c>
      <c r="F7" s="191">
        <v>0</v>
      </c>
      <c r="G7" s="191">
        <f>B7+C7+D7+E7+F7</f>
        <v>0</v>
      </c>
      <c r="K7">
        <f>'SO 7527'!K36</f>
        <v>0</v>
      </c>
      <c r="Q7">
        <v>30.126000000000001</v>
      </c>
    </row>
    <row r="8" spans="1:26" x14ac:dyDescent="0.25">
      <c r="A8" s="72" t="s">
        <v>13</v>
      </c>
      <c r="B8" s="79">
        <f>'SO 7528'!I149-Rekapitulácia!D8</f>
        <v>0</v>
      </c>
      <c r="C8" s="79">
        <f>'Kryci_list 7528'!J26</f>
        <v>0</v>
      </c>
      <c r="D8" s="79">
        <v>0</v>
      </c>
      <c r="E8" s="79">
        <f>'Kryci_list 7528'!J17</f>
        <v>0</v>
      </c>
      <c r="F8" s="79">
        <v>0</v>
      </c>
      <c r="G8" s="79">
        <f>B8+C8+D8+E8+F8</f>
        <v>0</v>
      </c>
      <c r="K8">
        <f>'SO 7528'!K149</f>
        <v>0</v>
      </c>
      <c r="Q8">
        <v>30.126000000000001</v>
      </c>
    </row>
    <row r="9" spans="1:26" x14ac:dyDescent="0.25">
      <c r="A9" s="197" t="s">
        <v>342</v>
      </c>
      <c r="B9" s="198">
        <f>SUM(B7:B8)</f>
        <v>0</v>
      </c>
      <c r="C9" s="198">
        <f>SUM(C7:C8)</f>
        <v>0</v>
      </c>
      <c r="D9" s="198">
        <f>SUM(D7:D8)</f>
        <v>0</v>
      </c>
      <c r="E9" s="198">
        <f>SUM(E7:E8)</f>
        <v>0</v>
      </c>
      <c r="F9" s="198">
        <f>SUM(F7:F8)</f>
        <v>0</v>
      </c>
      <c r="G9" s="198">
        <f>SUM(G7:G8)-SUM(Z7:Z8)</f>
        <v>0</v>
      </c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</row>
    <row r="10" spans="1:26" x14ac:dyDescent="0.25">
      <c r="A10" s="195" t="s">
        <v>343</v>
      </c>
      <c r="B10" s="196">
        <f>G9-SUM(Rekapitulácia!K7:'Rekapitulácia'!K8)*1</f>
        <v>0</v>
      </c>
      <c r="C10" s="196"/>
      <c r="D10" s="196"/>
      <c r="E10" s="196"/>
      <c r="F10" s="196"/>
      <c r="G10" s="196">
        <f>ROUND(((ROUND(B10,2)*20)/100),2)*1</f>
        <v>0</v>
      </c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</row>
    <row r="11" spans="1:26" x14ac:dyDescent="0.25">
      <c r="A11" s="5" t="s">
        <v>344</v>
      </c>
      <c r="B11" s="193">
        <f>(G9-B10)</f>
        <v>0</v>
      </c>
      <c r="C11" s="193"/>
      <c r="D11" s="193"/>
      <c r="E11" s="193"/>
      <c r="F11" s="193"/>
      <c r="G11" s="193">
        <f>ROUND(((ROUND(B11,2)*0)/100),2)</f>
        <v>0</v>
      </c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</row>
    <row r="12" spans="1:26" x14ac:dyDescent="0.25">
      <c r="A12" s="5" t="s">
        <v>345</v>
      </c>
      <c r="B12" s="193"/>
      <c r="C12" s="193"/>
      <c r="D12" s="193"/>
      <c r="E12" s="193"/>
      <c r="F12" s="193"/>
      <c r="G12" s="193">
        <f>SUM(G9:G11)</f>
        <v>0</v>
      </c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</row>
    <row r="13" spans="1:26" x14ac:dyDescent="0.25">
      <c r="A13" s="11"/>
      <c r="B13" s="194"/>
      <c r="C13" s="194"/>
      <c r="D13" s="194"/>
      <c r="E13" s="194"/>
      <c r="F13" s="194"/>
      <c r="G13" s="194"/>
    </row>
    <row r="14" spans="1:26" x14ac:dyDescent="0.25">
      <c r="A14" s="11"/>
      <c r="B14" s="194"/>
      <c r="C14" s="194"/>
      <c r="D14" s="194"/>
      <c r="E14" s="194"/>
      <c r="F14" s="194"/>
      <c r="G14" s="194"/>
    </row>
    <row r="15" spans="1:26" x14ac:dyDescent="0.25">
      <c r="A15" s="11"/>
      <c r="B15" s="194"/>
      <c r="C15" s="194"/>
      <c r="D15" s="194"/>
      <c r="E15" s="194"/>
      <c r="F15" s="194"/>
      <c r="G15" s="194"/>
    </row>
    <row r="16" spans="1:26" x14ac:dyDescent="0.25">
      <c r="A16" s="11"/>
      <c r="B16" s="194"/>
      <c r="C16" s="194"/>
      <c r="D16" s="194"/>
      <c r="E16" s="194"/>
      <c r="F16" s="194"/>
      <c r="G16" s="194"/>
    </row>
    <row r="17" spans="1:7" x14ac:dyDescent="0.25">
      <c r="A17" s="11"/>
      <c r="B17" s="194"/>
      <c r="C17" s="194"/>
      <c r="D17" s="194"/>
      <c r="E17" s="194"/>
      <c r="F17" s="194"/>
      <c r="G17" s="194"/>
    </row>
    <row r="18" spans="1:7" x14ac:dyDescent="0.25">
      <c r="A18" s="11"/>
      <c r="B18" s="194"/>
      <c r="C18" s="194"/>
      <c r="D18" s="194"/>
      <c r="E18" s="194"/>
      <c r="F18" s="194"/>
      <c r="G18" s="194"/>
    </row>
    <row r="19" spans="1:7" x14ac:dyDescent="0.25">
      <c r="A19" s="11"/>
      <c r="B19" s="194"/>
      <c r="C19" s="194"/>
      <c r="D19" s="194"/>
      <c r="E19" s="194"/>
      <c r="F19" s="194"/>
      <c r="G19" s="194"/>
    </row>
    <row r="20" spans="1:7" x14ac:dyDescent="0.25">
      <c r="A20" s="11"/>
      <c r="B20" s="194"/>
      <c r="C20" s="194"/>
      <c r="D20" s="194"/>
      <c r="E20" s="194"/>
      <c r="F20" s="194"/>
      <c r="G20" s="194"/>
    </row>
    <row r="21" spans="1:7" x14ac:dyDescent="0.25">
      <c r="A21" s="11"/>
      <c r="B21" s="194"/>
      <c r="C21" s="194"/>
      <c r="D21" s="194"/>
      <c r="E21" s="194"/>
      <c r="F21" s="194"/>
      <c r="G21" s="194"/>
    </row>
    <row r="22" spans="1:7" x14ac:dyDescent="0.25">
      <c r="A22" s="11"/>
      <c r="B22" s="194"/>
      <c r="C22" s="194"/>
      <c r="D22" s="194"/>
      <c r="E22" s="194"/>
      <c r="F22" s="194"/>
      <c r="G22" s="194"/>
    </row>
    <row r="23" spans="1:7" x14ac:dyDescent="0.25">
      <c r="A23" s="11"/>
      <c r="B23" s="194"/>
      <c r="C23" s="194"/>
      <c r="D23" s="194"/>
      <c r="E23" s="194"/>
      <c r="F23" s="194"/>
      <c r="G23" s="194"/>
    </row>
    <row r="24" spans="1:7" x14ac:dyDescent="0.25">
      <c r="A24" s="11"/>
      <c r="B24" s="194"/>
      <c r="C24" s="194"/>
      <c r="D24" s="194"/>
      <c r="E24" s="194"/>
      <c r="F24" s="194"/>
      <c r="G24" s="194"/>
    </row>
    <row r="25" spans="1:7" x14ac:dyDescent="0.25">
      <c r="A25" s="11"/>
      <c r="B25" s="194"/>
      <c r="C25" s="194"/>
      <c r="D25" s="194"/>
      <c r="E25" s="194"/>
      <c r="F25" s="194"/>
      <c r="G25" s="194"/>
    </row>
    <row r="26" spans="1:7" x14ac:dyDescent="0.25">
      <c r="A26" s="11"/>
      <c r="B26" s="194"/>
      <c r="C26" s="194"/>
      <c r="D26" s="194"/>
      <c r="E26" s="194"/>
      <c r="F26" s="194"/>
      <c r="G26" s="194"/>
    </row>
    <row r="27" spans="1:7" x14ac:dyDescent="0.25">
      <c r="A27" s="11"/>
      <c r="B27" s="194"/>
      <c r="C27" s="194"/>
      <c r="D27" s="194"/>
      <c r="E27" s="194"/>
      <c r="F27" s="194"/>
      <c r="G27" s="194"/>
    </row>
    <row r="28" spans="1:7" x14ac:dyDescent="0.25">
      <c r="A28" s="11"/>
      <c r="B28" s="194"/>
      <c r="C28" s="194"/>
      <c r="D28" s="194"/>
      <c r="E28" s="194"/>
      <c r="F28" s="194"/>
      <c r="G28" s="194"/>
    </row>
    <row r="29" spans="1:7" x14ac:dyDescent="0.25">
      <c r="A29" s="11"/>
      <c r="B29" s="194"/>
      <c r="C29" s="194"/>
      <c r="D29" s="194"/>
      <c r="E29" s="194"/>
      <c r="F29" s="194"/>
      <c r="G29" s="194"/>
    </row>
    <row r="30" spans="1:7" x14ac:dyDescent="0.25">
      <c r="A30" s="11"/>
      <c r="B30" s="194"/>
      <c r="C30" s="194"/>
      <c r="D30" s="194"/>
      <c r="E30" s="194"/>
      <c r="F30" s="194"/>
      <c r="G30" s="194"/>
    </row>
    <row r="31" spans="1:7" x14ac:dyDescent="0.25">
      <c r="A31" s="11"/>
      <c r="B31" s="194"/>
      <c r="C31" s="194"/>
      <c r="D31" s="194"/>
      <c r="E31" s="194"/>
      <c r="F31" s="194"/>
      <c r="G31" s="194"/>
    </row>
    <row r="32" spans="1:7" x14ac:dyDescent="0.25">
      <c r="A32" s="11"/>
      <c r="B32" s="194"/>
      <c r="C32" s="194"/>
      <c r="D32" s="194"/>
      <c r="E32" s="194"/>
      <c r="F32" s="194"/>
      <c r="G32" s="194"/>
    </row>
    <row r="33" spans="1:7" x14ac:dyDescent="0.25">
      <c r="A33" s="11"/>
      <c r="B33" s="194"/>
      <c r="C33" s="194"/>
      <c r="D33" s="194"/>
      <c r="E33" s="194"/>
      <c r="F33" s="194"/>
      <c r="G33" s="194"/>
    </row>
    <row r="34" spans="1:7" x14ac:dyDescent="0.25">
      <c r="A34" s="11"/>
      <c r="B34" s="194"/>
      <c r="C34" s="194"/>
      <c r="D34" s="194"/>
      <c r="E34" s="194"/>
      <c r="F34" s="194"/>
      <c r="G34" s="194"/>
    </row>
    <row r="35" spans="1:7" x14ac:dyDescent="0.25">
      <c r="A35" s="1"/>
      <c r="B35" s="154"/>
      <c r="C35" s="154"/>
      <c r="D35" s="154"/>
      <c r="E35" s="154"/>
      <c r="F35" s="154"/>
      <c r="G35" s="154"/>
    </row>
    <row r="36" spans="1:7" x14ac:dyDescent="0.25">
      <c r="A36" s="1"/>
      <c r="B36" s="154"/>
      <c r="C36" s="154"/>
      <c r="D36" s="154"/>
      <c r="E36" s="154"/>
      <c r="F36" s="154"/>
      <c r="G36" s="154"/>
    </row>
    <row r="37" spans="1:7" x14ac:dyDescent="0.25">
      <c r="A37" s="1"/>
      <c r="B37" s="154"/>
      <c r="C37" s="154"/>
      <c r="D37" s="154"/>
      <c r="E37" s="154"/>
      <c r="F37" s="154"/>
      <c r="G37" s="154"/>
    </row>
    <row r="38" spans="1:7" x14ac:dyDescent="0.25">
      <c r="A38" s="1"/>
      <c r="B38" s="154"/>
      <c r="C38" s="154"/>
      <c r="D38" s="154"/>
      <c r="E38" s="154"/>
      <c r="F38" s="154"/>
      <c r="G38" s="154"/>
    </row>
    <row r="39" spans="1:7" x14ac:dyDescent="0.25">
      <c r="A39" s="1"/>
      <c r="B39" s="154"/>
      <c r="C39" s="154"/>
      <c r="D39" s="154"/>
      <c r="E39" s="154"/>
      <c r="F39" s="154"/>
      <c r="G39" s="154"/>
    </row>
    <row r="40" spans="1:7" x14ac:dyDescent="0.25">
      <c r="A40" s="1"/>
      <c r="B40" s="154"/>
      <c r="C40" s="154"/>
      <c r="D40" s="154"/>
      <c r="E40" s="154"/>
      <c r="F40" s="154"/>
      <c r="G40" s="154"/>
    </row>
    <row r="41" spans="1:7" x14ac:dyDescent="0.25">
      <c r="A41" s="1"/>
      <c r="B41" s="154"/>
      <c r="C41" s="154"/>
      <c r="D41" s="154"/>
      <c r="E41" s="154"/>
      <c r="F41" s="154"/>
      <c r="G41" s="154"/>
    </row>
    <row r="42" spans="1:7" x14ac:dyDescent="0.25">
      <c r="A42" s="1"/>
      <c r="B42" s="154"/>
      <c r="C42" s="154"/>
      <c r="D42" s="154"/>
      <c r="E42" s="154"/>
      <c r="F42" s="154"/>
      <c r="G42" s="154"/>
    </row>
    <row r="43" spans="1:7" x14ac:dyDescent="0.25">
      <c r="A43" s="1"/>
      <c r="B43" s="154"/>
      <c r="C43" s="154"/>
      <c r="D43" s="154"/>
      <c r="E43" s="154"/>
      <c r="F43" s="154"/>
      <c r="G43" s="154"/>
    </row>
    <row r="44" spans="1:7" x14ac:dyDescent="0.25">
      <c r="A44" s="1"/>
      <c r="B44" s="154"/>
      <c r="C44" s="154"/>
      <c r="D44" s="154"/>
      <c r="E44" s="154"/>
      <c r="F44" s="154"/>
      <c r="G44" s="154"/>
    </row>
    <row r="45" spans="1:7" x14ac:dyDescent="0.25">
      <c r="A45" s="1"/>
      <c r="B45" s="154"/>
      <c r="C45" s="154"/>
      <c r="D45" s="154"/>
      <c r="E45" s="154"/>
      <c r="F45" s="154"/>
      <c r="G45" s="154"/>
    </row>
    <row r="46" spans="1:7" x14ac:dyDescent="0.25">
      <c r="A46" s="1"/>
      <c r="B46" s="154"/>
      <c r="C46" s="154"/>
      <c r="D46" s="154"/>
      <c r="E46" s="154"/>
      <c r="F46" s="154"/>
      <c r="G46" s="154"/>
    </row>
    <row r="47" spans="1:7" x14ac:dyDescent="0.25">
      <c r="A47" s="1"/>
      <c r="B47" s="154"/>
      <c r="C47" s="154"/>
      <c r="D47" s="154"/>
      <c r="E47" s="154"/>
      <c r="F47" s="154"/>
      <c r="G47" s="154"/>
    </row>
    <row r="48" spans="1:7" x14ac:dyDescent="0.25">
      <c r="A48" s="1"/>
      <c r="B48" s="154"/>
      <c r="C48" s="154"/>
      <c r="D48" s="154"/>
      <c r="E48" s="154"/>
      <c r="F48" s="154"/>
      <c r="G48" s="154"/>
    </row>
    <row r="49" spans="1:7" x14ac:dyDescent="0.25">
      <c r="A49" s="1"/>
      <c r="B49" s="154"/>
      <c r="C49" s="154"/>
      <c r="D49" s="154"/>
      <c r="E49" s="154"/>
      <c r="F49" s="154"/>
      <c r="G49" s="154"/>
    </row>
    <row r="50" spans="1:7" x14ac:dyDescent="0.25">
      <c r="A50" s="1"/>
      <c r="B50" s="154"/>
      <c r="C50" s="154"/>
      <c r="D50" s="154"/>
      <c r="E50" s="154"/>
      <c r="F50" s="154"/>
      <c r="G50" s="154"/>
    </row>
    <row r="51" spans="1:7" x14ac:dyDescent="0.25">
      <c r="B51" s="192"/>
      <c r="C51" s="192"/>
      <c r="D51" s="192"/>
      <c r="E51" s="192"/>
      <c r="F51" s="192"/>
      <c r="G51" s="192"/>
    </row>
    <row r="52" spans="1:7" x14ac:dyDescent="0.25">
      <c r="B52" s="192"/>
      <c r="C52" s="192"/>
      <c r="D52" s="192"/>
      <c r="E52" s="192"/>
      <c r="F52" s="192"/>
      <c r="G52" s="192"/>
    </row>
    <row r="53" spans="1:7" x14ac:dyDescent="0.25">
      <c r="B53" s="192"/>
      <c r="C53" s="192"/>
      <c r="D53" s="192"/>
      <c r="E53" s="192"/>
      <c r="F53" s="192"/>
      <c r="G53" s="192"/>
    </row>
    <row r="54" spans="1:7" x14ac:dyDescent="0.25">
      <c r="B54" s="192"/>
      <c r="C54" s="192"/>
      <c r="D54" s="192"/>
      <c r="E54" s="192"/>
      <c r="F54" s="192"/>
      <c r="G54" s="192"/>
    </row>
    <row r="55" spans="1:7" x14ac:dyDescent="0.25">
      <c r="B55" s="192"/>
      <c r="C55" s="192"/>
      <c r="D55" s="192"/>
      <c r="E55" s="192"/>
      <c r="F55" s="192"/>
      <c r="G55" s="192"/>
    </row>
    <row r="56" spans="1:7" x14ac:dyDescent="0.25">
      <c r="B56" s="192"/>
      <c r="C56" s="192"/>
      <c r="D56" s="192"/>
      <c r="E56" s="192"/>
      <c r="F56" s="192"/>
      <c r="G56" s="192"/>
    </row>
    <row r="57" spans="1:7" x14ac:dyDescent="0.25">
      <c r="B57" s="192"/>
      <c r="C57" s="192"/>
      <c r="D57" s="192"/>
      <c r="E57" s="192"/>
      <c r="F57" s="192"/>
      <c r="G57" s="192"/>
    </row>
    <row r="58" spans="1:7" x14ac:dyDescent="0.25">
      <c r="B58" s="192"/>
      <c r="C58" s="192"/>
      <c r="D58" s="192"/>
      <c r="E58" s="192"/>
      <c r="F58" s="192"/>
      <c r="G58" s="192"/>
    </row>
    <row r="59" spans="1:7" x14ac:dyDescent="0.25">
      <c r="B59" s="192"/>
      <c r="C59" s="192"/>
      <c r="D59" s="192"/>
      <c r="E59" s="192"/>
      <c r="F59" s="192"/>
      <c r="G59" s="192"/>
    </row>
    <row r="60" spans="1:7" x14ac:dyDescent="0.25">
      <c r="B60" s="192"/>
      <c r="C60" s="192"/>
      <c r="D60" s="192"/>
      <c r="E60" s="192"/>
      <c r="F60" s="192"/>
      <c r="G60" s="192"/>
    </row>
    <row r="61" spans="1:7" x14ac:dyDescent="0.25">
      <c r="B61" s="192"/>
      <c r="C61" s="192"/>
      <c r="D61" s="192"/>
      <c r="E61" s="192"/>
      <c r="F61" s="192"/>
      <c r="G61" s="192"/>
    </row>
    <row r="62" spans="1:7" x14ac:dyDescent="0.25">
      <c r="B62" s="192"/>
      <c r="C62" s="192"/>
      <c r="D62" s="192"/>
      <c r="E62" s="192"/>
      <c r="F62" s="192"/>
      <c r="G62" s="192"/>
    </row>
    <row r="63" spans="1:7" x14ac:dyDescent="0.25">
      <c r="B63" s="192"/>
      <c r="C63" s="192"/>
      <c r="D63" s="192"/>
      <c r="E63" s="192"/>
      <c r="F63" s="192"/>
      <c r="G63" s="192"/>
    </row>
    <row r="64" spans="1:7" x14ac:dyDescent="0.25">
      <c r="B64" s="192"/>
      <c r="C64" s="192"/>
      <c r="D64" s="192"/>
      <c r="E64" s="192"/>
      <c r="F64" s="192"/>
      <c r="G64" s="192"/>
    </row>
    <row r="65" spans="2:7" x14ac:dyDescent="0.25">
      <c r="B65" s="192"/>
      <c r="C65" s="192"/>
      <c r="D65" s="192"/>
      <c r="E65" s="192"/>
      <c r="F65" s="192"/>
      <c r="G65" s="192"/>
    </row>
    <row r="66" spans="2:7" x14ac:dyDescent="0.25">
      <c r="B66" s="192"/>
      <c r="C66" s="192"/>
      <c r="D66" s="192"/>
      <c r="E66" s="192"/>
      <c r="F66" s="192"/>
      <c r="G66" s="192"/>
    </row>
    <row r="67" spans="2:7" x14ac:dyDescent="0.25">
      <c r="B67" s="192"/>
      <c r="C67" s="192"/>
      <c r="D67" s="192"/>
      <c r="E67" s="192"/>
      <c r="F67" s="192"/>
      <c r="G67" s="192"/>
    </row>
    <row r="68" spans="2:7" x14ac:dyDescent="0.25">
      <c r="B68" s="192"/>
      <c r="C68" s="192"/>
      <c r="D68" s="192"/>
      <c r="E68" s="192"/>
      <c r="F68" s="192"/>
      <c r="G68" s="192"/>
    </row>
    <row r="69" spans="2:7" x14ac:dyDescent="0.25">
      <c r="B69" s="192"/>
      <c r="C69" s="192"/>
      <c r="D69" s="192"/>
      <c r="E69" s="192"/>
      <c r="F69" s="192"/>
      <c r="G69" s="192"/>
    </row>
    <row r="70" spans="2:7" x14ac:dyDescent="0.25">
      <c r="B70" s="192"/>
      <c r="C70" s="192"/>
      <c r="D70" s="192"/>
      <c r="E70" s="192"/>
      <c r="F70" s="192"/>
      <c r="G70" s="192"/>
    </row>
    <row r="71" spans="2:7" x14ac:dyDescent="0.25">
      <c r="B71" s="192"/>
      <c r="C71" s="192"/>
      <c r="D71" s="192"/>
      <c r="E71" s="192"/>
      <c r="F71" s="192"/>
      <c r="G71" s="192"/>
    </row>
    <row r="72" spans="2:7" x14ac:dyDescent="0.25">
      <c r="B72" s="192"/>
      <c r="C72" s="192"/>
      <c r="D72" s="192"/>
      <c r="E72" s="192"/>
      <c r="F72" s="192"/>
      <c r="G72" s="192"/>
    </row>
    <row r="73" spans="2:7" x14ac:dyDescent="0.25">
      <c r="B73" s="192"/>
      <c r="C73" s="192"/>
      <c r="D73" s="192"/>
      <c r="E73" s="192"/>
      <c r="F73" s="192"/>
      <c r="G73" s="192"/>
    </row>
    <row r="74" spans="2:7" x14ac:dyDescent="0.25">
      <c r="B74" s="192"/>
      <c r="C74" s="192"/>
      <c r="D74" s="192"/>
      <c r="E74" s="192"/>
      <c r="F74" s="192"/>
      <c r="G74" s="192"/>
    </row>
    <row r="75" spans="2:7" x14ac:dyDescent="0.25">
      <c r="B75" s="192"/>
      <c r="C75" s="192"/>
      <c r="D75" s="192"/>
      <c r="E75" s="192"/>
      <c r="F75" s="192"/>
      <c r="G75" s="192"/>
    </row>
    <row r="76" spans="2:7" x14ac:dyDescent="0.25">
      <c r="B76" s="192"/>
      <c r="C76" s="192"/>
      <c r="D76" s="192"/>
      <c r="E76" s="192"/>
      <c r="F76" s="192"/>
      <c r="G76" s="192"/>
    </row>
    <row r="77" spans="2:7" x14ac:dyDescent="0.25">
      <c r="B77" s="192"/>
      <c r="C77" s="192"/>
      <c r="D77" s="192"/>
      <c r="E77" s="192"/>
      <c r="F77" s="192"/>
      <c r="G77" s="192"/>
    </row>
    <row r="78" spans="2:7" x14ac:dyDescent="0.25">
      <c r="B78" s="192"/>
      <c r="C78" s="192"/>
      <c r="D78" s="192"/>
      <c r="E78" s="192"/>
      <c r="F78" s="192"/>
      <c r="G78" s="192"/>
    </row>
    <row r="79" spans="2:7" x14ac:dyDescent="0.25">
      <c r="B79" s="192"/>
      <c r="C79" s="192"/>
      <c r="D79" s="192"/>
      <c r="E79" s="192"/>
      <c r="F79" s="192"/>
      <c r="G79" s="192"/>
    </row>
    <row r="80" spans="2:7" x14ac:dyDescent="0.25">
      <c r="B80" s="192"/>
      <c r="C80" s="192"/>
      <c r="D80" s="192"/>
      <c r="E80" s="192"/>
      <c r="F80" s="192"/>
      <c r="G80" s="192"/>
    </row>
    <row r="81" spans="2:7" x14ac:dyDescent="0.25">
      <c r="B81" s="192"/>
      <c r="C81" s="192"/>
      <c r="D81" s="192"/>
      <c r="E81" s="192"/>
      <c r="F81" s="192"/>
      <c r="G81" s="192"/>
    </row>
    <row r="82" spans="2:7" x14ac:dyDescent="0.25">
      <c r="B82" s="192"/>
      <c r="C82" s="192"/>
      <c r="D82" s="192"/>
      <c r="E82" s="192"/>
      <c r="F82" s="192"/>
      <c r="G82" s="192"/>
    </row>
    <row r="83" spans="2:7" x14ac:dyDescent="0.25">
      <c r="B83" s="192"/>
      <c r="C83" s="192"/>
      <c r="D83" s="192"/>
      <c r="E83" s="192"/>
      <c r="F83" s="192"/>
      <c r="G83" s="192"/>
    </row>
    <row r="84" spans="2:7" x14ac:dyDescent="0.25">
      <c r="B84" s="192"/>
      <c r="C84" s="192"/>
      <c r="D84" s="192"/>
      <c r="E84" s="192"/>
      <c r="F84" s="192"/>
      <c r="G84" s="192"/>
    </row>
    <row r="85" spans="2:7" x14ac:dyDescent="0.25">
      <c r="B85" s="192"/>
      <c r="C85" s="192"/>
      <c r="D85" s="192"/>
      <c r="E85" s="192"/>
      <c r="F85" s="192"/>
      <c r="G85" s="192"/>
    </row>
    <row r="86" spans="2:7" x14ac:dyDescent="0.25">
      <c r="B86" s="192"/>
      <c r="C86" s="192"/>
      <c r="D86" s="192"/>
      <c r="E86" s="192"/>
      <c r="F86" s="192"/>
      <c r="G86" s="192"/>
    </row>
    <row r="87" spans="2:7" x14ac:dyDescent="0.25">
      <c r="B87" s="192"/>
      <c r="C87" s="192"/>
      <c r="D87" s="192"/>
      <c r="E87" s="192"/>
      <c r="F87" s="192"/>
      <c r="G87" s="192"/>
    </row>
    <row r="88" spans="2:7" x14ac:dyDescent="0.25">
      <c r="B88" s="192"/>
      <c r="C88" s="192"/>
      <c r="D88" s="192"/>
      <c r="E88" s="192"/>
      <c r="F88" s="192"/>
      <c r="G88" s="192"/>
    </row>
    <row r="89" spans="2:7" x14ac:dyDescent="0.25">
      <c r="B89" s="192"/>
      <c r="C89" s="192"/>
      <c r="D89" s="192"/>
      <c r="E89" s="192"/>
      <c r="F89" s="192"/>
      <c r="G89" s="192"/>
    </row>
    <row r="90" spans="2:7" x14ac:dyDescent="0.25">
      <c r="B90" s="192"/>
      <c r="C90" s="192"/>
      <c r="D90" s="192"/>
      <c r="E90" s="192"/>
      <c r="F90" s="192"/>
      <c r="G90" s="192"/>
    </row>
    <row r="91" spans="2:7" x14ac:dyDescent="0.25">
      <c r="B91" s="192"/>
      <c r="C91" s="192"/>
      <c r="D91" s="192"/>
      <c r="E91" s="192"/>
      <c r="F91" s="192"/>
      <c r="G91" s="192"/>
    </row>
    <row r="92" spans="2:7" x14ac:dyDescent="0.25">
      <c r="B92" s="192"/>
      <c r="C92" s="192"/>
      <c r="D92" s="192"/>
      <c r="E92" s="192"/>
      <c r="F92" s="192"/>
      <c r="G92" s="192"/>
    </row>
    <row r="93" spans="2:7" x14ac:dyDescent="0.25">
      <c r="B93" s="192"/>
      <c r="C93" s="192"/>
      <c r="D93" s="192"/>
      <c r="E93" s="192"/>
      <c r="F93" s="192"/>
      <c r="G93" s="192"/>
    </row>
    <row r="94" spans="2:7" x14ac:dyDescent="0.25">
      <c r="B94" s="192"/>
      <c r="C94" s="192"/>
      <c r="D94" s="192"/>
      <c r="E94" s="192"/>
      <c r="F94" s="192"/>
      <c r="G94" s="192"/>
    </row>
    <row r="95" spans="2:7" x14ac:dyDescent="0.25">
      <c r="B95" s="192"/>
      <c r="C95" s="192"/>
      <c r="D95" s="192"/>
      <c r="E95" s="192"/>
      <c r="F95" s="192"/>
      <c r="G95" s="192"/>
    </row>
    <row r="96" spans="2:7" x14ac:dyDescent="0.25">
      <c r="B96" s="192"/>
      <c r="C96" s="192"/>
      <c r="D96" s="192"/>
      <c r="E96" s="192"/>
      <c r="F96" s="192"/>
      <c r="G96" s="192"/>
    </row>
    <row r="97" spans="2:7" x14ac:dyDescent="0.25">
      <c r="B97" s="192"/>
      <c r="C97" s="192"/>
      <c r="D97" s="192"/>
      <c r="E97" s="192"/>
      <c r="F97" s="192"/>
      <c r="G97" s="192"/>
    </row>
    <row r="98" spans="2:7" x14ac:dyDescent="0.25">
      <c r="B98" s="192"/>
      <c r="C98" s="192"/>
      <c r="D98" s="192"/>
      <c r="E98" s="192"/>
      <c r="F98" s="192"/>
      <c r="G98" s="192"/>
    </row>
    <row r="99" spans="2:7" x14ac:dyDescent="0.25">
      <c r="B99" s="192"/>
      <c r="C99" s="192"/>
      <c r="D99" s="192"/>
      <c r="E99" s="192"/>
      <c r="F99" s="192"/>
      <c r="G99" s="192"/>
    </row>
    <row r="100" spans="2:7" x14ac:dyDescent="0.25">
      <c r="B100" s="192"/>
      <c r="C100" s="192"/>
      <c r="D100" s="192"/>
      <c r="E100" s="192"/>
      <c r="F100" s="192"/>
      <c r="G100" s="192"/>
    </row>
    <row r="101" spans="2:7" x14ac:dyDescent="0.25">
      <c r="B101" s="192"/>
      <c r="C101" s="192"/>
      <c r="D101" s="192"/>
      <c r="E101" s="192"/>
      <c r="F101" s="192"/>
      <c r="G101" s="192"/>
    </row>
    <row r="102" spans="2:7" x14ac:dyDescent="0.25">
      <c r="B102" s="192"/>
      <c r="C102" s="192"/>
      <c r="D102" s="192"/>
      <c r="E102" s="192"/>
      <c r="F102" s="192"/>
      <c r="G102" s="192"/>
    </row>
    <row r="103" spans="2:7" x14ac:dyDescent="0.25">
      <c r="B103" s="192"/>
      <c r="C103" s="192"/>
      <c r="D103" s="192"/>
      <c r="E103" s="192"/>
      <c r="F103" s="192"/>
      <c r="G103" s="192"/>
    </row>
    <row r="104" spans="2:7" x14ac:dyDescent="0.25">
      <c r="B104" s="192"/>
      <c r="C104" s="192"/>
      <c r="D104" s="192"/>
      <c r="E104" s="192"/>
      <c r="F104" s="192"/>
      <c r="G104" s="192"/>
    </row>
  </sheetData>
  <mergeCells count="1">
    <mergeCell ref="A4:E4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workbookViewId="0">
      <selection activeCell="AA1" sqref="AA1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5" width="0" hidden="1" customWidth="1"/>
    <col min="26" max="26" width="0.140625" customWidth="1"/>
    <col min="27" max="16384" width="9.140625" hidden="1"/>
  </cols>
  <sheetData>
    <row r="1" spans="1:23" ht="27.95" customHeight="1" thickBot="1" x14ac:dyDescent="0.3">
      <c r="A1" s="3"/>
      <c r="B1" s="13"/>
      <c r="C1" s="13"/>
      <c r="D1" s="13"/>
      <c r="E1" s="13"/>
      <c r="F1" s="14" t="s">
        <v>346</v>
      </c>
      <c r="G1" s="13"/>
      <c r="H1" s="13"/>
      <c r="I1" s="13"/>
      <c r="J1" s="13"/>
      <c r="W1">
        <v>30.126000000000001</v>
      </c>
    </row>
    <row r="2" spans="1:23" ht="18" customHeight="1" thickTop="1" x14ac:dyDescent="0.25">
      <c r="A2" s="12"/>
      <c r="B2" s="199" t="s">
        <v>1</v>
      </c>
      <c r="C2" s="200"/>
      <c r="D2" s="200"/>
      <c r="E2" s="200"/>
      <c r="F2" s="200"/>
      <c r="G2" s="200"/>
      <c r="H2" s="200"/>
      <c r="I2" s="200"/>
      <c r="J2" s="201"/>
    </row>
    <row r="3" spans="1:23" ht="18" customHeight="1" x14ac:dyDescent="0.25">
      <c r="A3" s="12"/>
      <c r="B3" s="23"/>
      <c r="C3" s="20"/>
      <c r="D3" s="17"/>
      <c r="E3" s="17"/>
      <c r="F3" s="17"/>
      <c r="G3" s="17"/>
      <c r="H3" s="17"/>
      <c r="I3" s="41" t="s">
        <v>15</v>
      </c>
      <c r="J3" s="31"/>
    </row>
    <row r="4" spans="1:23" ht="18" customHeight="1" x14ac:dyDescent="0.25">
      <c r="A4" s="12"/>
      <c r="B4" s="23"/>
      <c r="C4" s="20"/>
      <c r="D4" s="17"/>
      <c r="E4" s="17"/>
      <c r="F4" s="17"/>
      <c r="G4" s="17"/>
      <c r="H4" s="17"/>
      <c r="I4" s="41" t="s">
        <v>17</v>
      </c>
      <c r="J4" s="31"/>
    </row>
    <row r="5" spans="1:23" ht="18" customHeight="1" thickBot="1" x14ac:dyDescent="0.3">
      <c r="A5" s="12"/>
      <c r="B5" s="42" t="s">
        <v>18</v>
      </c>
      <c r="C5" s="20"/>
      <c r="D5" s="17"/>
      <c r="E5" s="17"/>
      <c r="F5" s="43" t="s">
        <v>19</v>
      </c>
      <c r="G5" s="17"/>
      <c r="H5" s="17"/>
      <c r="I5" s="41" t="s">
        <v>20</v>
      </c>
      <c r="J5" s="44" t="s">
        <v>21</v>
      </c>
    </row>
    <row r="6" spans="1:23" ht="20.100000000000001" customHeight="1" thickTop="1" x14ac:dyDescent="0.25">
      <c r="A6" s="12"/>
      <c r="B6" s="57" t="s">
        <v>22</v>
      </c>
      <c r="C6" s="53"/>
      <c r="D6" s="53"/>
      <c r="E6" s="53"/>
      <c r="F6" s="53"/>
      <c r="G6" s="53"/>
      <c r="H6" s="53"/>
      <c r="I6" s="53"/>
      <c r="J6" s="54"/>
    </row>
    <row r="7" spans="1:23" ht="18" customHeight="1" x14ac:dyDescent="0.25">
      <c r="A7" s="12"/>
      <c r="B7" s="59" t="s">
        <v>25</v>
      </c>
      <c r="C7" s="46"/>
      <c r="D7" s="18"/>
      <c r="E7" s="18"/>
      <c r="F7" s="18"/>
      <c r="G7" s="60" t="s">
        <v>26</v>
      </c>
      <c r="H7" s="18"/>
      <c r="I7" s="29"/>
      <c r="J7" s="47"/>
    </row>
    <row r="8" spans="1:23" ht="20.100000000000001" customHeight="1" x14ac:dyDescent="0.25">
      <c r="A8" s="12"/>
      <c r="B8" s="58" t="s">
        <v>23</v>
      </c>
      <c r="C8" s="55"/>
      <c r="D8" s="55"/>
      <c r="E8" s="55"/>
      <c r="F8" s="55"/>
      <c r="G8" s="55"/>
      <c r="H8" s="55"/>
      <c r="I8" s="55"/>
      <c r="J8" s="56"/>
    </row>
    <row r="9" spans="1:23" ht="18" customHeight="1" x14ac:dyDescent="0.25">
      <c r="A9" s="12"/>
      <c r="B9" s="42" t="s">
        <v>25</v>
      </c>
      <c r="C9" s="20"/>
      <c r="D9" s="17"/>
      <c r="E9" s="17"/>
      <c r="F9" s="17"/>
      <c r="G9" s="43" t="s">
        <v>26</v>
      </c>
      <c r="H9" s="17"/>
      <c r="I9" s="28"/>
      <c r="J9" s="31"/>
    </row>
    <row r="10" spans="1:23" ht="20.100000000000001" customHeight="1" x14ac:dyDescent="0.25">
      <c r="A10" s="12"/>
      <c r="B10" s="58" t="s">
        <v>24</v>
      </c>
      <c r="C10" s="55"/>
      <c r="D10" s="55"/>
      <c r="E10" s="55"/>
      <c r="F10" s="55"/>
      <c r="G10" s="55"/>
      <c r="H10" s="55"/>
      <c r="I10" s="55"/>
      <c r="J10" s="56"/>
    </row>
    <row r="11" spans="1:23" ht="18" customHeight="1" thickBot="1" x14ac:dyDescent="0.3">
      <c r="A11" s="12"/>
      <c r="B11" s="42" t="s">
        <v>25</v>
      </c>
      <c r="C11" s="20"/>
      <c r="D11" s="17"/>
      <c r="E11" s="17"/>
      <c r="F11" s="17"/>
      <c r="G11" s="43" t="s">
        <v>26</v>
      </c>
      <c r="H11" s="17"/>
      <c r="I11" s="28"/>
      <c r="J11" s="31"/>
    </row>
    <row r="12" spans="1:23" ht="18" customHeight="1" thickTop="1" x14ac:dyDescent="0.25">
      <c r="A12" s="12"/>
      <c r="B12" s="48"/>
      <c r="C12" s="49"/>
      <c r="D12" s="50"/>
      <c r="E12" s="50"/>
      <c r="F12" s="50"/>
      <c r="G12" s="50"/>
      <c r="H12" s="50"/>
      <c r="I12" s="51"/>
      <c r="J12" s="52"/>
    </row>
    <row r="13" spans="1:23" ht="18" customHeight="1" x14ac:dyDescent="0.25">
      <c r="A13" s="12"/>
      <c r="B13" s="45"/>
      <c r="C13" s="46"/>
      <c r="D13" s="18"/>
      <c r="E13" s="18"/>
      <c r="F13" s="18"/>
      <c r="G13" s="18"/>
      <c r="H13" s="18"/>
      <c r="I13" s="29"/>
      <c r="J13" s="47"/>
    </row>
    <row r="14" spans="1:23" ht="18" customHeight="1" thickBot="1" x14ac:dyDescent="0.3">
      <c r="A14" s="12"/>
      <c r="B14" s="23"/>
      <c r="C14" s="20"/>
      <c r="D14" s="17"/>
      <c r="E14" s="17"/>
      <c r="F14" s="17"/>
      <c r="G14" s="17"/>
      <c r="H14" s="17"/>
      <c r="I14" s="28"/>
      <c r="J14" s="31"/>
    </row>
    <row r="15" spans="1:23" ht="18" customHeight="1" thickTop="1" x14ac:dyDescent="0.25">
      <c r="A15" s="12"/>
      <c r="B15" s="93" t="s">
        <v>27</v>
      </c>
      <c r="C15" s="94" t="s">
        <v>6</v>
      </c>
      <c r="D15" s="94" t="s">
        <v>54</v>
      </c>
      <c r="E15" s="95" t="s">
        <v>55</v>
      </c>
      <c r="F15" s="108" t="s">
        <v>56</v>
      </c>
      <c r="G15" s="61" t="s">
        <v>32</v>
      </c>
      <c r="H15" s="64" t="s">
        <v>33</v>
      </c>
      <c r="I15" s="27"/>
      <c r="J15" s="52"/>
    </row>
    <row r="16" spans="1:23" ht="18" customHeight="1" x14ac:dyDescent="0.25">
      <c r="A16" s="12"/>
      <c r="B16" s="96">
        <v>1</v>
      </c>
      <c r="C16" s="97" t="s">
        <v>28</v>
      </c>
      <c r="D16" s="98">
        <f>'Kryci_list 7527'!D16+'Kryci_list 7528'!D16</f>
        <v>0</v>
      </c>
      <c r="E16" s="99">
        <f>'Kryci_list 7527'!E16+'Kryci_list 7528'!E16</f>
        <v>0</v>
      </c>
      <c r="F16" s="109">
        <f>'Kryci_list 7527'!F16+'Kryci_list 7528'!F16</f>
        <v>0</v>
      </c>
      <c r="G16" s="62">
        <v>6</v>
      </c>
      <c r="H16" s="118" t="s">
        <v>34</v>
      </c>
      <c r="I16" s="129"/>
      <c r="J16" s="121">
        <f>Rekapitulácia!F9</f>
        <v>0</v>
      </c>
    </row>
    <row r="17" spans="1:10" ht="18" customHeight="1" x14ac:dyDescent="0.25">
      <c r="A17" s="12"/>
      <c r="B17" s="69">
        <v>2</v>
      </c>
      <c r="C17" s="73" t="s">
        <v>29</v>
      </c>
      <c r="D17" s="80">
        <f>'Kryci_list 7527'!D17+'Kryci_list 7528'!D17</f>
        <v>0</v>
      </c>
      <c r="E17" s="78">
        <f>'Kryci_list 7527'!E17+'Kryci_list 7528'!E17</f>
        <v>0</v>
      </c>
      <c r="F17" s="83">
        <f>'Kryci_list 7527'!F17+'Kryci_list 7528'!F17</f>
        <v>0</v>
      </c>
      <c r="G17" s="63">
        <v>7</v>
      </c>
      <c r="H17" s="119" t="s">
        <v>35</v>
      </c>
      <c r="I17" s="129"/>
      <c r="J17" s="122">
        <f>Rekapitulácia!E9</f>
        <v>0</v>
      </c>
    </row>
    <row r="18" spans="1:10" ht="18" customHeight="1" x14ac:dyDescent="0.25">
      <c r="A18" s="12"/>
      <c r="B18" s="70">
        <v>3</v>
      </c>
      <c r="C18" s="74" t="s">
        <v>30</v>
      </c>
      <c r="D18" s="81">
        <f>'Kryci_list 7527'!D18+'Kryci_list 7528'!D18</f>
        <v>0</v>
      </c>
      <c r="E18" s="79">
        <f>'Kryci_list 7527'!E18+'Kryci_list 7528'!E18</f>
        <v>0</v>
      </c>
      <c r="F18" s="84">
        <f>'Kryci_list 7527'!F18+'Kryci_list 7528'!F18</f>
        <v>0</v>
      </c>
      <c r="G18" s="63">
        <v>8</v>
      </c>
      <c r="H18" s="119" t="s">
        <v>36</v>
      </c>
      <c r="I18" s="129"/>
      <c r="J18" s="122">
        <f>Rekapitulácia!D9</f>
        <v>0</v>
      </c>
    </row>
    <row r="19" spans="1:10" ht="18" customHeight="1" x14ac:dyDescent="0.25">
      <c r="A19" s="12"/>
      <c r="B19" s="70">
        <v>4</v>
      </c>
      <c r="C19" s="75"/>
      <c r="D19" s="81"/>
      <c r="E19" s="79"/>
      <c r="F19" s="84"/>
      <c r="G19" s="63">
        <v>9</v>
      </c>
      <c r="H19" s="127"/>
      <c r="I19" s="129"/>
      <c r="J19" s="128"/>
    </row>
    <row r="20" spans="1:10" ht="18" customHeight="1" thickBot="1" x14ac:dyDescent="0.3">
      <c r="A20" s="12"/>
      <c r="B20" s="70">
        <v>5</v>
      </c>
      <c r="C20" s="76" t="s">
        <v>31</v>
      </c>
      <c r="D20" s="82"/>
      <c r="E20" s="103"/>
      <c r="F20" s="110">
        <f>SUM(F16:F19)</f>
        <v>0</v>
      </c>
      <c r="G20" s="63">
        <v>10</v>
      </c>
      <c r="H20" s="119" t="s">
        <v>31</v>
      </c>
      <c r="I20" s="131"/>
      <c r="J20" s="102">
        <f>SUM(J16:J19)</f>
        <v>0</v>
      </c>
    </row>
    <row r="21" spans="1:10" ht="18" customHeight="1" thickTop="1" x14ac:dyDescent="0.25">
      <c r="A21" s="12"/>
      <c r="B21" s="67" t="s">
        <v>44</v>
      </c>
      <c r="C21" s="71" t="s">
        <v>7</v>
      </c>
      <c r="D21" s="77"/>
      <c r="E21" s="19"/>
      <c r="F21" s="101"/>
      <c r="G21" s="67" t="s">
        <v>50</v>
      </c>
      <c r="H21" s="64" t="s">
        <v>7</v>
      </c>
      <c r="I21" s="29"/>
      <c r="J21" s="132"/>
    </row>
    <row r="22" spans="1:10" ht="18" customHeight="1" x14ac:dyDescent="0.25">
      <c r="A22" s="12"/>
      <c r="B22" s="62">
        <v>11</v>
      </c>
      <c r="C22" s="65" t="s">
        <v>45</v>
      </c>
      <c r="D22" s="89"/>
      <c r="E22" s="92"/>
      <c r="F22" s="83">
        <f>'Kryci_list 7527'!F22+'Kryci_list 7528'!F22</f>
        <v>0</v>
      </c>
      <c r="G22" s="62">
        <v>16</v>
      </c>
      <c r="H22" s="118" t="s">
        <v>51</v>
      </c>
      <c r="I22" s="129"/>
      <c r="J22" s="121">
        <f>'Kryci_list 7527'!J22+'Kryci_list 7528'!J22</f>
        <v>0</v>
      </c>
    </row>
    <row r="23" spans="1:10" ht="18" customHeight="1" x14ac:dyDescent="0.25">
      <c r="A23" s="12"/>
      <c r="B23" s="63">
        <v>12</v>
      </c>
      <c r="C23" s="66" t="s">
        <v>46</v>
      </c>
      <c r="D23" s="68"/>
      <c r="E23" s="92"/>
      <c r="F23" s="84">
        <f>'Kryci_list 7527'!F23+'Kryci_list 7528'!F23</f>
        <v>0</v>
      </c>
      <c r="G23" s="63">
        <v>17</v>
      </c>
      <c r="H23" s="119" t="s">
        <v>52</v>
      </c>
      <c r="I23" s="129"/>
      <c r="J23" s="122">
        <f>'Kryci_list 7527'!J23+'Kryci_list 7528'!J23</f>
        <v>0</v>
      </c>
    </row>
    <row r="24" spans="1:10" ht="18" customHeight="1" x14ac:dyDescent="0.25">
      <c r="A24" s="12"/>
      <c r="B24" s="63">
        <v>13</v>
      </c>
      <c r="C24" s="66" t="s">
        <v>47</v>
      </c>
      <c r="D24" s="68"/>
      <c r="E24" s="92"/>
      <c r="F24" s="84">
        <f>'Kryci_list 7527'!F24+'Kryci_list 7528'!F24</f>
        <v>0</v>
      </c>
      <c r="G24" s="63">
        <v>18</v>
      </c>
      <c r="H24" s="119" t="s">
        <v>53</v>
      </c>
      <c r="I24" s="129"/>
      <c r="J24" s="122">
        <f>'Kryci_list 7527'!J24+'Kryci_list 7528'!J24</f>
        <v>0</v>
      </c>
    </row>
    <row r="25" spans="1:10" ht="18" customHeight="1" x14ac:dyDescent="0.25">
      <c r="A25" s="12"/>
      <c r="B25" s="63">
        <v>14</v>
      </c>
      <c r="C25" s="20"/>
      <c r="D25" s="68"/>
      <c r="E25" s="92"/>
      <c r="F25" s="90"/>
      <c r="G25" s="63">
        <v>19</v>
      </c>
      <c r="H25" s="127"/>
      <c r="I25" s="129"/>
      <c r="J25" s="122"/>
    </row>
    <row r="26" spans="1:10" ht="18" customHeight="1" thickBot="1" x14ac:dyDescent="0.3">
      <c r="A26" s="12"/>
      <c r="B26" s="63">
        <v>15</v>
      </c>
      <c r="C26" s="66"/>
      <c r="D26" s="68"/>
      <c r="E26" s="68"/>
      <c r="F26" s="111"/>
      <c r="G26" s="63">
        <v>20</v>
      </c>
      <c r="H26" s="119" t="s">
        <v>31</v>
      </c>
      <c r="I26" s="131"/>
      <c r="J26" s="102">
        <f>SUM(J22:J25)+SUM(F22:F25)</f>
        <v>0</v>
      </c>
    </row>
    <row r="27" spans="1:10" ht="18" customHeight="1" thickTop="1" x14ac:dyDescent="0.25">
      <c r="A27" s="12"/>
      <c r="B27" s="104"/>
      <c r="C27" s="143" t="s">
        <v>59</v>
      </c>
      <c r="D27" s="136"/>
      <c r="E27" s="105"/>
      <c r="F27" s="30"/>
      <c r="G27" s="112" t="s">
        <v>37</v>
      </c>
      <c r="H27" s="107" t="s">
        <v>38</v>
      </c>
      <c r="I27" s="29"/>
      <c r="J27" s="32"/>
    </row>
    <row r="28" spans="1:10" ht="18" customHeight="1" x14ac:dyDescent="0.25">
      <c r="A28" s="12"/>
      <c r="B28" s="26"/>
      <c r="C28" s="134"/>
      <c r="D28" s="137"/>
      <c r="E28" s="22"/>
      <c r="F28" s="12"/>
      <c r="G28" s="113">
        <v>21</v>
      </c>
      <c r="H28" s="117" t="s">
        <v>39</v>
      </c>
      <c r="I28" s="124"/>
      <c r="J28" s="100">
        <f>F20+J20+F26+J26</f>
        <v>0</v>
      </c>
    </row>
    <row r="29" spans="1:10" ht="18" customHeight="1" x14ac:dyDescent="0.25">
      <c r="A29" s="12"/>
      <c r="B29" s="85"/>
      <c r="C29" s="135"/>
      <c r="D29" s="138"/>
      <c r="E29" s="22"/>
      <c r="F29" s="12"/>
      <c r="G29" s="62">
        <v>22</v>
      </c>
      <c r="H29" s="118" t="s">
        <v>40</v>
      </c>
      <c r="I29" s="125">
        <f>Rekapitulácia!B10</f>
        <v>0</v>
      </c>
      <c r="J29" s="121">
        <f>ROUND(((ROUND(I29,2)*20)/100),2)*1</f>
        <v>0</v>
      </c>
    </row>
    <row r="30" spans="1:10" ht="18" customHeight="1" x14ac:dyDescent="0.25">
      <c r="A30" s="12"/>
      <c r="B30" s="23"/>
      <c r="C30" s="127"/>
      <c r="D30" s="129"/>
      <c r="E30" s="22"/>
      <c r="F30" s="12"/>
      <c r="G30" s="63">
        <v>23</v>
      </c>
      <c r="H30" s="119" t="s">
        <v>41</v>
      </c>
      <c r="I30" s="91">
        <f>Rekapitulácia!B11</f>
        <v>0</v>
      </c>
      <c r="J30" s="122">
        <f>ROUND(((ROUND(I30,2)*0)/100),2)</f>
        <v>0</v>
      </c>
    </row>
    <row r="31" spans="1:10" ht="18" customHeight="1" x14ac:dyDescent="0.25">
      <c r="A31" s="12"/>
      <c r="B31" s="24"/>
      <c r="C31" s="139"/>
      <c r="D31" s="140"/>
      <c r="E31" s="22"/>
      <c r="F31" s="12"/>
      <c r="G31" s="63">
        <v>24</v>
      </c>
      <c r="H31" s="119" t="s">
        <v>42</v>
      </c>
      <c r="I31" s="28"/>
      <c r="J31" s="206">
        <f>SUM(J28:J30)</f>
        <v>0</v>
      </c>
    </row>
    <row r="32" spans="1:10" ht="18" customHeight="1" thickBot="1" x14ac:dyDescent="0.3">
      <c r="A32" s="12"/>
      <c r="B32" s="45"/>
      <c r="C32" s="120"/>
      <c r="D32" s="126"/>
      <c r="E32" s="86"/>
      <c r="F32" s="87"/>
      <c r="G32" s="202" t="s">
        <v>43</v>
      </c>
      <c r="H32" s="203"/>
      <c r="I32" s="204"/>
      <c r="J32" s="205"/>
    </row>
    <row r="33" spans="1:10" ht="18" customHeight="1" thickTop="1" x14ac:dyDescent="0.25">
      <c r="A33" s="12"/>
      <c r="B33" s="104"/>
      <c r="C33" s="105"/>
      <c r="D33" s="141" t="s">
        <v>57</v>
      </c>
      <c r="E33" s="16"/>
      <c r="F33" s="16"/>
      <c r="G33" s="15"/>
      <c r="H33" s="141" t="s">
        <v>58</v>
      </c>
      <c r="I33" s="30"/>
      <c r="J33" s="33"/>
    </row>
    <row r="34" spans="1:10" ht="18" customHeight="1" x14ac:dyDescent="0.25">
      <c r="A34" s="12"/>
      <c r="B34" s="25"/>
      <c r="C34" s="21"/>
      <c r="D34" s="15"/>
      <c r="E34" s="15"/>
      <c r="F34" s="15"/>
      <c r="G34" s="15"/>
      <c r="H34" s="15"/>
      <c r="I34" s="30"/>
      <c r="J34" s="33"/>
    </row>
    <row r="35" spans="1:10" ht="18" customHeight="1" x14ac:dyDescent="0.25">
      <c r="A35" s="12"/>
      <c r="B35" s="26"/>
      <c r="C35" s="22"/>
      <c r="D35" s="3"/>
      <c r="E35" s="3"/>
      <c r="F35" s="3"/>
      <c r="G35" s="3"/>
      <c r="H35" s="3"/>
      <c r="I35" s="12"/>
      <c r="J35" s="34"/>
    </row>
    <row r="36" spans="1:10" ht="18" customHeight="1" x14ac:dyDescent="0.25">
      <c r="A36" s="12"/>
      <c r="B36" s="26"/>
      <c r="C36" s="22"/>
      <c r="D36" s="3"/>
      <c r="E36" s="3"/>
      <c r="F36" s="3"/>
      <c r="G36" s="3"/>
      <c r="H36" s="3"/>
      <c r="I36" s="12"/>
      <c r="J36" s="34"/>
    </row>
    <row r="37" spans="1:10" ht="18" customHeight="1" x14ac:dyDescent="0.25">
      <c r="A37" s="12"/>
      <c r="B37" s="26"/>
      <c r="C37" s="22"/>
      <c r="D37" s="3"/>
      <c r="E37" s="3"/>
      <c r="F37" s="3"/>
      <c r="G37" s="3"/>
      <c r="H37" s="3"/>
      <c r="I37" s="12"/>
      <c r="J37" s="34"/>
    </row>
    <row r="38" spans="1:10" ht="18" customHeight="1" x14ac:dyDescent="0.25">
      <c r="A38" s="12"/>
      <c r="B38" s="26"/>
      <c r="C38" s="22"/>
      <c r="D38" s="3"/>
      <c r="E38" s="3"/>
      <c r="F38" s="3"/>
      <c r="G38" s="3"/>
      <c r="H38" s="3"/>
      <c r="I38" s="12"/>
      <c r="J38" s="34"/>
    </row>
    <row r="39" spans="1:10" ht="18" customHeight="1" x14ac:dyDescent="0.25">
      <c r="A39" s="12"/>
      <c r="B39" s="26"/>
      <c r="C39" s="22"/>
      <c r="D39" s="3"/>
      <c r="E39" s="3"/>
      <c r="F39" s="3"/>
      <c r="G39" s="3"/>
      <c r="H39" s="3"/>
      <c r="I39" s="12"/>
      <c r="J39" s="34"/>
    </row>
    <row r="40" spans="1:10" ht="18" customHeight="1" thickBot="1" x14ac:dyDescent="0.3">
      <c r="A40" s="12"/>
      <c r="B40" s="85"/>
      <c r="C40" s="86"/>
      <c r="D40" s="13"/>
      <c r="E40" s="13"/>
      <c r="F40" s="13"/>
      <c r="G40" s="13"/>
      <c r="H40" s="13"/>
      <c r="I40" s="87"/>
      <c r="J40" s="88"/>
    </row>
    <row r="41" spans="1:10" ht="15.75" thickTop="1" x14ac:dyDescent="0.25">
      <c r="A41" s="12"/>
      <c r="B41" s="16"/>
      <c r="C41" s="16"/>
      <c r="D41" s="16"/>
      <c r="E41" s="16"/>
      <c r="F41" s="16"/>
      <c r="G41" s="16"/>
      <c r="H41" s="16"/>
      <c r="I41" s="16"/>
      <c r="J41" s="16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41"/>
  <sheetViews>
    <sheetView tabSelected="1" workbookViewId="0">
      <selection activeCell="AA1" sqref="AA1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5" width="0" hidden="1" customWidth="1"/>
    <col min="26" max="26" width="0.28515625" customWidth="1"/>
    <col min="27" max="16383" width="9.140625" hidden="1"/>
    <col min="16384" max="16384" width="0.28515625" customWidth="1"/>
  </cols>
  <sheetData>
    <row r="1" spans="1:23" ht="27.95" customHeight="1" thickBot="1" x14ac:dyDescent="0.3">
      <c r="A1" s="3"/>
      <c r="B1" s="13"/>
      <c r="C1" s="13"/>
      <c r="D1" s="13"/>
      <c r="E1" s="13"/>
      <c r="F1" s="14" t="s">
        <v>14</v>
      </c>
      <c r="G1" s="13"/>
      <c r="H1" s="13"/>
      <c r="I1" s="13"/>
      <c r="J1" s="13"/>
      <c r="W1">
        <v>30.126000000000001</v>
      </c>
    </row>
    <row r="2" spans="1:23" ht="18" customHeight="1" thickTop="1" x14ac:dyDescent="0.25">
      <c r="A2" s="12"/>
      <c r="B2" s="38" t="s">
        <v>1</v>
      </c>
      <c r="C2" s="39"/>
      <c r="D2" s="39"/>
      <c r="E2" s="39"/>
      <c r="F2" s="39"/>
      <c r="G2" s="39"/>
      <c r="H2" s="39"/>
      <c r="I2" s="39"/>
      <c r="J2" s="40"/>
    </row>
    <row r="3" spans="1:23" ht="18" customHeight="1" x14ac:dyDescent="0.25">
      <c r="A3" s="12"/>
      <c r="B3" s="35" t="s">
        <v>16</v>
      </c>
      <c r="C3" s="36"/>
      <c r="D3" s="37"/>
      <c r="E3" s="37"/>
      <c r="F3" s="37"/>
      <c r="G3" s="17"/>
      <c r="H3" s="17"/>
      <c r="I3" s="41" t="s">
        <v>15</v>
      </c>
      <c r="J3" s="31"/>
    </row>
    <row r="4" spans="1:23" ht="18" customHeight="1" x14ac:dyDescent="0.25">
      <c r="A4" s="12"/>
      <c r="B4" s="23"/>
      <c r="C4" s="20"/>
      <c r="D4" s="17"/>
      <c r="E4" s="17"/>
      <c r="F4" s="17"/>
      <c r="G4" s="17"/>
      <c r="H4" s="17"/>
      <c r="I4" s="41" t="s">
        <v>17</v>
      </c>
      <c r="J4" s="31"/>
    </row>
    <row r="5" spans="1:23" ht="18" customHeight="1" thickBot="1" x14ac:dyDescent="0.3">
      <c r="A5" s="12"/>
      <c r="B5" s="42" t="s">
        <v>18</v>
      </c>
      <c r="C5" s="20"/>
      <c r="D5" s="17"/>
      <c r="E5" s="17"/>
      <c r="F5" s="43" t="s">
        <v>19</v>
      </c>
      <c r="G5" s="17"/>
      <c r="H5" s="17"/>
      <c r="I5" s="41" t="s">
        <v>20</v>
      </c>
      <c r="J5" s="44" t="s">
        <v>21</v>
      </c>
    </row>
    <row r="6" spans="1:23" ht="20.100000000000001" customHeight="1" thickTop="1" x14ac:dyDescent="0.25">
      <c r="A6" s="12"/>
      <c r="B6" s="57" t="s">
        <v>22</v>
      </c>
      <c r="C6" s="53"/>
      <c r="D6" s="53"/>
      <c r="E6" s="53"/>
      <c r="F6" s="53"/>
      <c r="G6" s="53"/>
      <c r="H6" s="53"/>
      <c r="I6" s="53"/>
      <c r="J6" s="54"/>
    </row>
    <row r="7" spans="1:23" ht="18" customHeight="1" x14ac:dyDescent="0.25">
      <c r="A7" s="12"/>
      <c r="B7" s="59" t="s">
        <v>25</v>
      </c>
      <c r="C7" s="46"/>
      <c r="D7" s="18"/>
      <c r="E7" s="18"/>
      <c r="F7" s="18"/>
      <c r="G7" s="60" t="s">
        <v>26</v>
      </c>
      <c r="H7" s="18"/>
      <c r="I7" s="29"/>
      <c r="J7" s="47"/>
    </row>
    <row r="8" spans="1:23" ht="20.100000000000001" customHeight="1" x14ac:dyDescent="0.25">
      <c r="A8" s="12"/>
      <c r="B8" s="58" t="s">
        <v>23</v>
      </c>
      <c r="C8" s="55"/>
      <c r="D8" s="55"/>
      <c r="E8" s="55"/>
      <c r="F8" s="55"/>
      <c r="G8" s="55"/>
      <c r="H8" s="55"/>
      <c r="I8" s="55"/>
      <c r="J8" s="56"/>
    </row>
    <row r="9" spans="1:23" ht="18" customHeight="1" x14ac:dyDescent="0.25">
      <c r="A9" s="12"/>
      <c r="B9" s="42" t="s">
        <v>25</v>
      </c>
      <c r="C9" s="20"/>
      <c r="D9" s="17"/>
      <c r="E9" s="17"/>
      <c r="F9" s="17"/>
      <c r="G9" s="43" t="s">
        <v>26</v>
      </c>
      <c r="H9" s="17"/>
      <c r="I9" s="28"/>
      <c r="J9" s="31"/>
    </row>
    <row r="10" spans="1:23" ht="20.100000000000001" customHeight="1" x14ac:dyDescent="0.25">
      <c r="A10" s="12"/>
      <c r="B10" s="58" t="s">
        <v>24</v>
      </c>
      <c r="C10" s="55"/>
      <c r="D10" s="55"/>
      <c r="E10" s="55"/>
      <c r="F10" s="55"/>
      <c r="G10" s="55"/>
      <c r="H10" s="55"/>
      <c r="I10" s="55"/>
      <c r="J10" s="56"/>
    </row>
    <row r="11" spans="1:23" ht="18" customHeight="1" thickBot="1" x14ac:dyDescent="0.3">
      <c r="A11" s="12"/>
      <c r="B11" s="42" t="s">
        <v>25</v>
      </c>
      <c r="C11" s="20"/>
      <c r="D11" s="17"/>
      <c r="E11" s="17"/>
      <c r="F11" s="17"/>
      <c r="G11" s="43" t="s">
        <v>26</v>
      </c>
      <c r="H11" s="17"/>
      <c r="I11" s="28"/>
      <c r="J11" s="31"/>
    </row>
    <row r="12" spans="1:23" ht="18" customHeight="1" thickTop="1" x14ac:dyDescent="0.25">
      <c r="A12" s="12"/>
      <c r="B12" s="48"/>
      <c r="C12" s="49"/>
      <c r="D12" s="50"/>
      <c r="E12" s="50"/>
      <c r="F12" s="50"/>
      <c r="G12" s="50"/>
      <c r="H12" s="50"/>
      <c r="I12" s="51"/>
      <c r="J12" s="52"/>
    </row>
    <row r="13" spans="1:23" ht="18" customHeight="1" x14ac:dyDescent="0.25">
      <c r="A13" s="12"/>
      <c r="B13" s="45"/>
      <c r="C13" s="46"/>
      <c r="D13" s="18"/>
      <c r="E13" s="18"/>
      <c r="F13" s="18"/>
      <c r="G13" s="18"/>
      <c r="H13" s="18"/>
      <c r="I13" s="29"/>
      <c r="J13" s="47"/>
    </row>
    <row r="14" spans="1:23" ht="18" customHeight="1" thickBot="1" x14ac:dyDescent="0.3">
      <c r="A14" s="12"/>
      <c r="B14" s="23"/>
      <c r="C14" s="20"/>
      <c r="D14" s="17"/>
      <c r="E14" s="17"/>
      <c r="F14" s="17"/>
      <c r="G14" s="17"/>
      <c r="H14" s="17"/>
      <c r="I14" s="28"/>
      <c r="J14" s="31"/>
    </row>
    <row r="15" spans="1:23" ht="18" customHeight="1" thickTop="1" x14ac:dyDescent="0.25">
      <c r="A15" s="12"/>
      <c r="B15" s="93" t="s">
        <v>27</v>
      </c>
      <c r="C15" s="94" t="s">
        <v>6</v>
      </c>
      <c r="D15" s="94" t="s">
        <v>54</v>
      </c>
      <c r="E15" s="95" t="s">
        <v>55</v>
      </c>
      <c r="F15" s="108" t="s">
        <v>56</v>
      </c>
      <c r="G15" s="61" t="s">
        <v>32</v>
      </c>
      <c r="H15" s="64" t="s">
        <v>33</v>
      </c>
      <c r="I15" s="27"/>
      <c r="J15" s="52"/>
    </row>
    <row r="16" spans="1:23" ht="18" customHeight="1" x14ac:dyDescent="0.25">
      <c r="A16" s="12"/>
      <c r="B16" s="96">
        <v>1</v>
      </c>
      <c r="C16" s="97" t="s">
        <v>28</v>
      </c>
      <c r="D16" s="98">
        <f>'Rekap 7527'!B15</f>
        <v>0</v>
      </c>
      <c r="E16" s="99">
        <f>'Rekap 7527'!C15</f>
        <v>0</v>
      </c>
      <c r="F16" s="109">
        <f>'Rekap 7527'!D15</f>
        <v>0</v>
      </c>
      <c r="G16" s="62">
        <v>6</v>
      </c>
      <c r="H16" s="118" t="s">
        <v>34</v>
      </c>
      <c r="I16" s="129"/>
      <c r="J16" s="121">
        <v>0</v>
      </c>
    </row>
    <row r="17" spans="1:26" ht="18" customHeight="1" x14ac:dyDescent="0.25">
      <c r="A17" s="12"/>
      <c r="B17" s="69">
        <v>2</v>
      </c>
      <c r="C17" s="73" t="s">
        <v>29</v>
      </c>
      <c r="D17" s="80"/>
      <c r="E17" s="78"/>
      <c r="F17" s="83"/>
      <c r="G17" s="63">
        <v>7</v>
      </c>
      <c r="H17" s="119" t="s">
        <v>35</v>
      </c>
      <c r="I17" s="129"/>
      <c r="J17" s="122">
        <f>'SO 7527'!Z36</f>
        <v>0</v>
      </c>
    </row>
    <row r="18" spans="1:26" ht="18" customHeight="1" x14ac:dyDescent="0.25">
      <c r="A18" s="12"/>
      <c r="B18" s="70">
        <v>3</v>
      </c>
      <c r="C18" s="74" t="s">
        <v>30</v>
      </c>
      <c r="D18" s="81"/>
      <c r="E18" s="79"/>
      <c r="F18" s="84"/>
      <c r="G18" s="63">
        <v>8</v>
      </c>
      <c r="H18" s="119" t="s">
        <v>36</v>
      </c>
      <c r="I18" s="129"/>
      <c r="J18" s="122">
        <v>0</v>
      </c>
    </row>
    <row r="19" spans="1:26" ht="18" customHeight="1" x14ac:dyDescent="0.25">
      <c r="A19" s="12"/>
      <c r="B19" s="70">
        <v>4</v>
      </c>
      <c r="C19" s="75"/>
      <c r="D19" s="81"/>
      <c r="E19" s="79"/>
      <c r="F19" s="84"/>
      <c r="G19" s="63">
        <v>9</v>
      </c>
      <c r="H19" s="127"/>
      <c r="I19" s="129"/>
      <c r="J19" s="128"/>
    </row>
    <row r="20" spans="1:26" ht="18" customHeight="1" thickBot="1" x14ac:dyDescent="0.3">
      <c r="A20" s="12"/>
      <c r="B20" s="70">
        <v>5</v>
      </c>
      <c r="C20" s="76" t="s">
        <v>31</v>
      </c>
      <c r="D20" s="82"/>
      <c r="E20" s="103"/>
      <c r="F20" s="110">
        <f>SUM(F16:F19)</f>
        <v>0</v>
      </c>
      <c r="G20" s="63">
        <v>10</v>
      </c>
      <c r="H20" s="119" t="s">
        <v>31</v>
      </c>
      <c r="I20" s="131"/>
      <c r="J20" s="102">
        <f>SUM(J16:J19)</f>
        <v>0</v>
      </c>
    </row>
    <row r="21" spans="1:26" ht="18" customHeight="1" thickTop="1" x14ac:dyDescent="0.25">
      <c r="A21" s="12"/>
      <c r="B21" s="67" t="s">
        <v>44</v>
      </c>
      <c r="C21" s="71" t="s">
        <v>7</v>
      </c>
      <c r="D21" s="77"/>
      <c r="E21" s="19"/>
      <c r="F21" s="101"/>
      <c r="G21" s="67" t="s">
        <v>50</v>
      </c>
      <c r="H21" s="64" t="s">
        <v>7</v>
      </c>
      <c r="I21" s="29"/>
      <c r="J21" s="132"/>
    </row>
    <row r="22" spans="1:26" ht="18" customHeight="1" x14ac:dyDescent="0.25">
      <c r="A22" s="12"/>
      <c r="B22" s="62">
        <v>11</v>
      </c>
      <c r="C22" s="65" t="s">
        <v>45</v>
      </c>
      <c r="D22" s="89"/>
      <c r="E22" s="91" t="s">
        <v>48</v>
      </c>
      <c r="F22" s="83">
        <f>((F16*U22*0)+(F17*V22*0)+(F18*W22*0))/100</f>
        <v>0</v>
      </c>
      <c r="G22" s="62">
        <v>16</v>
      </c>
      <c r="H22" s="118" t="s">
        <v>51</v>
      </c>
      <c r="I22" s="130" t="s">
        <v>48</v>
      </c>
      <c r="J22" s="121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2"/>
      <c r="B23" s="63">
        <v>12</v>
      </c>
      <c r="C23" s="66" t="s">
        <v>46</v>
      </c>
      <c r="D23" s="68"/>
      <c r="E23" s="91" t="s">
        <v>49</v>
      </c>
      <c r="F23" s="84">
        <f>((F16*U23*0)+(F17*V23*0)+(F18*W23*0))/100</f>
        <v>0</v>
      </c>
      <c r="G23" s="63">
        <v>17</v>
      </c>
      <c r="H23" s="119" t="s">
        <v>52</v>
      </c>
      <c r="I23" s="130" t="s">
        <v>48</v>
      </c>
      <c r="J23" s="122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2"/>
      <c r="B24" s="63">
        <v>13</v>
      </c>
      <c r="C24" s="66" t="s">
        <v>47</v>
      </c>
      <c r="D24" s="68"/>
      <c r="E24" s="91" t="s">
        <v>48</v>
      </c>
      <c r="F24" s="84">
        <f>((F16*U24*0)+(F17*V24*0)+(F18*W24*0))/100</f>
        <v>0</v>
      </c>
      <c r="G24" s="63">
        <v>18</v>
      </c>
      <c r="H24" s="119" t="s">
        <v>53</v>
      </c>
      <c r="I24" s="130" t="s">
        <v>49</v>
      </c>
      <c r="J24" s="122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2"/>
      <c r="B25" s="63">
        <v>14</v>
      </c>
      <c r="C25" s="20"/>
      <c r="D25" s="68"/>
      <c r="E25" s="92"/>
      <c r="F25" s="90"/>
      <c r="G25" s="63">
        <v>19</v>
      </c>
      <c r="H25" s="127"/>
      <c r="I25" s="129"/>
      <c r="J25" s="128"/>
    </row>
    <row r="26" spans="1:26" ht="18" customHeight="1" thickBot="1" x14ac:dyDescent="0.3">
      <c r="A26" s="12"/>
      <c r="B26" s="63">
        <v>15</v>
      </c>
      <c r="C26" s="66"/>
      <c r="D26" s="68"/>
      <c r="E26" s="68"/>
      <c r="F26" s="111"/>
      <c r="G26" s="63">
        <v>20</v>
      </c>
      <c r="H26" s="119" t="s">
        <v>31</v>
      </c>
      <c r="I26" s="131"/>
      <c r="J26" s="102">
        <f>SUM(J22:J25)+SUM(F22:F25)</f>
        <v>0</v>
      </c>
    </row>
    <row r="27" spans="1:26" ht="18" customHeight="1" thickTop="1" x14ac:dyDescent="0.25">
      <c r="A27" s="12"/>
      <c r="B27" s="104"/>
      <c r="C27" s="143" t="s">
        <v>59</v>
      </c>
      <c r="D27" s="136"/>
      <c r="E27" s="105"/>
      <c r="F27" s="30"/>
      <c r="G27" s="112" t="s">
        <v>37</v>
      </c>
      <c r="H27" s="107" t="s">
        <v>38</v>
      </c>
      <c r="I27" s="29"/>
      <c r="J27" s="32"/>
    </row>
    <row r="28" spans="1:26" ht="18" customHeight="1" x14ac:dyDescent="0.25">
      <c r="A28" s="12"/>
      <c r="B28" s="26"/>
      <c r="C28" s="134"/>
      <c r="D28" s="137"/>
      <c r="E28" s="22"/>
      <c r="F28" s="12"/>
      <c r="G28" s="113">
        <v>21</v>
      </c>
      <c r="H28" s="117" t="s">
        <v>39</v>
      </c>
      <c r="I28" s="124"/>
      <c r="J28" s="100">
        <f>F20+J20+F26+J26</f>
        <v>0</v>
      </c>
    </row>
    <row r="29" spans="1:26" ht="18" customHeight="1" x14ac:dyDescent="0.25">
      <c r="A29" s="12"/>
      <c r="B29" s="85"/>
      <c r="C29" s="135"/>
      <c r="D29" s="138"/>
      <c r="E29" s="22"/>
      <c r="F29" s="12"/>
      <c r="G29" s="62">
        <v>22</v>
      </c>
      <c r="H29" s="118" t="s">
        <v>40</v>
      </c>
      <c r="I29" s="125">
        <f>J28-SUM('SO 7527'!K9:'SO 7527'!K35)</f>
        <v>0</v>
      </c>
      <c r="J29" s="121">
        <f>ROUND(((ROUND(I29,2)*20)*1/100),2)</f>
        <v>0</v>
      </c>
    </row>
    <row r="30" spans="1:26" ht="18" customHeight="1" x14ac:dyDescent="0.25">
      <c r="A30" s="12"/>
      <c r="B30" s="23"/>
      <c r="C30" s="127"/>
      <c r="D30" s="129"/>
      <c r="E30" s="22"/>
      <c r="F30" s="12"/>
      <c r="G30" s="63">
        <v>23</v>
      </c>
      <c r="H30" s="119" t="s">
        <v>41</v>
      </c>
      <c r="I30" s="91">
        <f>SUM('SO 7527'!K9:'SO 7527'!K35)</f>
        <v>0</v>
      </c>
      <c r="J30" s="122">
        <f>ROUND(((ROUND(I30,2)*0)/100),2)</f>
        <v>0</v>
      </c>
    </row>
    <row r="31" spans="1:26" ht="18" customHeight="1" x14ac:dyDescent="0.25">
      <c r="A31" s="12"/>
      <c r="B31" s="24"/>
      <c r="C31" s="139"/>
      <c r="D31" s="140"/>
      <c r="E31" s="22"/>
      <c r="F31" s="12"/>
      <c r="G31" s="113">
        <v>24</v>
      </c>
      <c r="H31" s="117" t="s">
        <v>42</v>
      </c>
      <c r="I31" s="116"/>
      <c r="J31" s="133">
        <f>SUM(J28:J30)</f>
        <v>0</v>
      </c>
    </row>
    <row r="32" spans="1:26" ht="18" customHeight="1" thickBot="1" x14ac:dyDescent="0.3">
      <c r="A32" s="12"/>
      <c r="B32" s="45"/>
      <c r="C32" s="120"/>
      <c r="D32" s="126"/>
      <c r="E32" s="86"/>
      <c r="F32" s="87"/>
      <c r="G32" s="62" t="s">
        <v>43</v>
      </c>
      <c r="H32" s="120"/>
      <c r="I32" s="126"/>
      <c r="J32" s="123"/>
    </row>
    <row r="33" spans="1:10" ht="18" customHeight="1" thickTop="1" x14ac:dyDescent="0.25">
      <c r="A33" s="12"/>
      <c r="B33" s="104"/>
      <c r="C33" s="105"/>
      <c r="D33" s="141" t="s">
        <v>57</v>
      </c>
      <c r="E33" s="16"/>
      <c r="F33" s="106"/>
      <c r="G33" s="114">
        <v>26</v>
      </c>
      <c r="H33" s="142" t="s">
        <v>58</v>
      </c>
      <c r="I33" s="30"/>
      <c r="J33" s="115"/>
    </row>
    <row r="34" spans="1:10" ht="18" customHeight="1" x14ac:dyDescent="0.25">
      <c r="A34" s="12"/>
      <c r="B34" s="25"/>
      <c r="C34" s="21"/>
      <c r="D34" s="15"/>
      <c r="E34" s="15"/>
      <c r="F34" s="15"/>
      <c r="G34" s="15"/>
      <c r="H34" s="15"/>
      <c r="I34" s="30"/>
      <c r="J34" s="33"/>
    </row>
    <row r="35" spans="1:10" ht="18" customHeight="1" x14ac:dyDescent="0.25">
      <c r="A35" s="12"/>
      <c r="B35" s="26"/>
      <c r="C35" s="22"/>
      <c r="D35" s="3"/>
      <c r="E35" s="3"/>
      <c r="F35" s="3"/>
      <c r="G35" s="3"/>
      <c r="H35" s="3"/>
      <c r="I35" s="12"/>
      <c r="J35" s="34"/>
    </row>
    <row r="36" spans="1:10" ht="18" customHeight="1" x14ac:dyDescent="0.25">
      <c r="A36" s="12"/>
      <c r="B36" s="26"/>
      <c r="C36" s="22"/>
      <c r="D36" s="3"/>
      <c r="E36" s="3"/>
      <c r="F36" s="3"/>
      <c r="G36" s="3"/>
      <c r="H36" s="3"/>
      <c r="I36" s="12"/>
      <c r="J36" s="34"/>
    </row>
    <row r="37" spans="1:10" ht="18" customHeight="1" x14ac:dyDescent="0.25">
      <c r="A37" s="12"/>
      <c r="B37" s="26"/>
      <c r="C37" s="22"/>
      <c r="D37" s="3"/>
      <c r="E37" s="3"/>
      <c r="F37" s="3"/>
      <c r="G37" s="3"/>
      <c r="H37" s="3"/>
      <c r="I37" s="12"/>
      <c r="J37" s="34"/>
    </row>
    <row r="38" spans="1:10" ht="18" customHeight="1" x14ac:dyDescent="0.25">
      <c r="A38" s="12"/>
      <c r="B38" s="26"/>
      <c r="C38" s="22"/>
      <c r="D38" s="3"/>
      <c r="E38" s="3"/>
      <c r="F38" s="3"/>
      <c r="G38" s="3"/>
      <c r="H38" s="3"/>
      <c r="I38" s="12"/>
      <c r="J38" s="34"/>
    </row>
    <row r="39" spans="1:10" ht="18" customHeight="1" x14ac:dyDescent="0.25">
      <c r="A39" s="12"/>
      <c r="B39" s="26"/>
      <c r="C39" s="22"/>
      <c r="D39" s="3"/>
      <c r="E39" s="3"/>
      <c r="F39" s="3"/>
      <c r="G39" s="3"/>
      <c r="H39" s="3"/>
      <c r="I39" s="12"/>
      <c r="J39" s="34"/>
    </row>
    <row r="40" spans="1:10" ht="18" customHeight="1" thickBot="1" x14ac:dyDescent="0.3">
      <c r="A40" s="12"/>
      <c r="B40" s="85"/>
      <c r="C40" s="86"/>
      <c r="D40" s="13"/>
      <c r="E40" s="13"/>
      <c r="F40" s="13"/>
      <c r="G40" s="13"/>
      <c r="H40" s="13"/>
      <c r="I40" s="87"/>
      <c r="J40" s="88"/>
    </row>
    <row r="41" spans="1:10" ht="15.75" thickTop="1" x14ac:dyDescent="0.25">
      <c r="A41" s="12"/>
      <c r="B41" s="16"/>
      <c r="C41" s="16"/>
      <c r="D41" s="16"/>
      <c r="E41" s="16"/>
      <c r="F41" s="16"/>
      <c r="G41" s="16"/>
      <c r="H41" s="16"/>
      <c r="I41" s="16"/>
      <c r="J41" s="16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activeCell="G3" sqref="G3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8" width="9.140625" hidden="1"/>
    <col min="27" max="16384" width="9.140625" hidden="1"/>
  </cols>
  <sheetData>
    <row r="1" spans="1:25" ht="20.100000000000001" customHeight="1" x14ac:dyDescent="0.25">
      <c r="A1" s="148" t="s">
        <v>22</v>
      </c>
      <c r="B1" s="146"/>
      <c r="C1" s="146"/>
      <c r="D1" s="147"/>
      <c r="E1" s="149" t="s">
        <v>19</v>
      </c>
      <c r="F1" s="145"/>
      <c r="V1">
        <v>30.126000000000001</v>
      </c>
    </row>
    <row r="2" spans="1:25" ht="20.100000000000001" customHeight="1" x14ac:dyDescent="0.25">
      <c r="A2" s="148" t="s">
        <v>23</v>
      </c>
      <c r="B2" s="146"/>
      <c r="C2" s="146"/>
      <c r="D2" s="147"/>
      <c r="E2" s="149" t="s">
        <v>17</v>
      </c>
      <c r="F2" s="145"/>
    </row>
    <row r="3" spans="1:25" ht="20.100000000000001" customHeight="1" x14ac:dyDescent="0.25">
      <c r="A3" s="148" t="s">
        <v>24</v>
      </c>
      <c r="B3" s="146"/>
      <c r="C3" s="146"/>
      <c r="D3" s="147"/>
      <c r="E3" s="149" t="s">
        <v>63</v>
      </c>
      <c r="F3" s="145"/>
    </row>
    <row r="4" spans="1:25" x14ac:dyDescent="0.25">
      <c r="A4" s="150" t="s">
        <v>1</v>
      </c>
      <c r="B4" s="144"/>
      <c r="C4" s="144"/>
      <c r="D4" s="144"/>
      <c r="E4" s="144"/>
      <c r="F4" s="144"/>
    </row>
    <row r="5" spans="1:25" x14ac:dyDescent="0.25">
      <c r="A5" s="150" t="s">
        <v>16</v>
      </c>
      <c r="B5" s="144"/>
      <c r="C5" s="144"/>
      <c r="D5" s="144"/>
      <c r="E5" s="144"/>
      <c r="F5" s="144"/>
    </row>
    <row r="6" spans="1:25" x14ac:dyDescent="0.25">
      <c r="A6" s="144"/>
      <c r="B6" s="144"/>
      <c r="C6" s="144"/>
      <c r="D6" s="144"/>
      <c r="E6" s="144"/>
      <c r="F6" s="144"/>
    </row>
    <row r="7" spans="1:25" x14ac:dyDescent="0.25">
      <c r="A7" s="144"/>
      <c r="B7" s="144"/>
      <c r="C7" s="144"/>
      <c r="D7" s="144"/>
      <c r="E7" s="144"/>
      <c r="F7" s="144"/>
    </row>
    <row r="8" spans="1:25" x14ac:dyDescent="0.25">
      <c r="A8" s="151" t="s">
        <v>64</v>
      </c>
      <c r="B8" s="144"/>
      <c r="C8" s="144"/>
      <c r="D8" s="144"/>
      <c r="E8" s="144"/>
      <c r="F8" s="144"/>
    </row>
    <row r="9" spans="1:25" x14ac:dyDescent="0.25">
      <c r="A9" s="152" t="s">
        <v>60</v>
      </c>
      <c r="B9" s="152" t="s">
        <v>54</v>
      </c>
      <c r="C9" s="152" t="s">
        <v>55</v>
      </c>
      <c r="D9" s="152" t="s">
        <v>31</v>
      </c>
      <c r="E9" s="152" t="s">
        <v>61</v>
      </c>
      <c r="F9" s="152" t="s">
        <v>62</v>
      </c>
    </row>
    <row r="10" spans="1:25" x14ac:dyDescent="0.25">
      <c r="A10" s="159" t="s">
        <v>65</v>
      </c>
      <c r="B10" s="160"/>
      <c r="C10" s="156"/>
      <c r="D10" s="156"/>
      <c r="E10" s="157"/>
      <c r="F10" s="157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</row>
    <row r="11" spans="1:25" x14ac:dyDescent="0.25">
      <c r="A11" s="161" t="s">
        <v>66</v>
      </c>
      <c r="B11" s="162">
        <f>'SO 7527'!L12</f>
        <v>0</v>
      </c>
      <c r="C11" s="162">
        <f>'SO 7527'!M12</f>
        <v>0</v>
      </c>
      <c r="D11" s="162">
        <f>'SO 7527'!I12</f>
        <v>0</v>
      </c>
      <c r="E11" s="163">
        <f>'SO 7527'!S12</f>
        <v>0</v>
      </c>
      <c r="F11" s="163">
        <f>'SO 7527'!V12</f>
        <v>0</v>
      </c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</row>
    <row r="12" spans="1:25" x14ac:dyDescent="0.25">
      <c r="A12" s="161" t="s">
        <v>67</v>
      </c>
      <c r="B12" s="162">
        <f>'SO 7527'!L19</f>
        <v>0</v>
      </c>
      <c r="C12" s="162">
        <f>'SO 7527'!M19</f>
        <v>0</v>
      </c>
      <c r="D12" s="162">
        <f>'SO 7527'!I19</f>
        <v>0</v>
      </c>
      <c r="E12" s="163">
        <f>'SO 7527'!S19</f>
        <v>0</v>
      </c>
      <c r="F12" s="163">
        <f>'SO 7527'!V19</f>
        <v>141.80000000000001</v>
      </c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</row>
    <row r="13" spans="1:25" x14ac:dyDescent="0.25">
      <c r="A13" s="161" t="s">
        <v>68</v>
      </c>
      <c r="B13" s="162">
        <f>'SO 7527'!L23</f>
        <v>0</v>
      </c>
      <c r="C13" s="162">
        <f>'SO 7527'!M23</f>
        <v>0</v>
      </c>
      <c r="D13" s="162">
        <f>'SO 7527'!I23</f>
        <v>0</v>
      </c>
      <c r="E13" s="163">
        <f>'SO 7527'!S23</f>
        <v>0</v>
      </c>
      <c r="F13" s="163">
        <f>'SO 7527'!V23</f>
        <v>0</v>
      </c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</row>
    <row r="14" spans="1:25" x14ac:dyDescent="0.25">
      <c r="A14" s="161" t="s">
        <v>69</v>
      </c>
      <c r="B14" s="162">
        <f>'SO 7527'!L33</f>
        <v>0</v>
      </c>
      <c r="C14" s="162">
        <f>'SO 7527'!M33</f>
        <v>0</v>
      </c>
      <c r="D14" s="162">
        <f>'SO 7527'!I33</f>
        <v>0</v>
      </c>
      <c r="E14" s="163">
        <f>'SO 7527'!S33</f>
        <v>0</v>
      </c>
      <c r="F14" s="163">
        <f>'SO 7527'!V33</f>
        <v>108.59</v>
      </c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</row>
    <row r="15" spans="1:25" x14ac:dyDescent="0.25">
      <c r="A15" s="2" t="s">
        <v>65</v>
      </c>
      <c r="B15" s="164">
        <f>'SO 7527'!L35</f>
        <v>0</v>
      </c>
      <c r="C15" s="164">
        <f>'SO 7527'!M35</f>
        <v>0</v>
      </c>
      <c r="D15" s="164">
        <f>'SO 7527'!I35</f>
        <v>0</v>
      </c>
      <c r="E15" s="165">
        <f>'SO 7527'!S35</f>
        <v>0</v>
      </c>
      <c r="F15" s="165">
        <f>'SO 7527'!V35</f>
        <v>250.39</v>
      </c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</row>
    <row r="16" spans="1:25" x14ac:dyDescent="0.25">
      <c r="A16" s="1"/>
      <c r="B16" s="154"/>
      <c r="C16" s="154"/>
      <c r="D16" s="154"/>
      <c r="E16" s="153"/>
      <c r="F16" s="153"/>
    </row>
    <row r="17" spans="1:25" x14ac:dyDescent="0.25">
      <c r="A17" s="2" t="s">
        <v>70</v>
      </c>
      <c r="B17" s="164">
        <f>'SO 7527'!L36</f>
        <v>0</v>
      </c>
      <c r="C17" s="164">
        <f>'SO 7527'!M36</f>
        <v>0</v>
      </c>
      <c r="D17" s="164">
        <f>'SO 7527'!I36</f>
        <v>0</v>
      </c>
      <c r="E17" s="165">
        <f>'SO 7527'!S36</f>
        <v>0</v>
      </c>
      <c r="F17" s="165">
        <f>'SO 7527'!V36</f>
        <v>250.39</v>
      </c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</row>
    <row r="18" spans="1:25" x14ac:dyDescent="0.25">
      <c r="A18" s="1"/>
      <c r="B18" s="154"/>
      <c r="C18" s="154"/>
      <c r="D18" s="154"/>
      <c r="E18" s="153"/>
      <c r="F18" s="153"/>
    </row>
    <row r="19" spans="1:25" x14ac:dyDescent="0.25">
      <c r="A19" s="1"/>
      <c r="B19" s="154"/>
      <c r="C19" s="154"/>
      <c r="D19" s="154"/>
      <c r="E19" s="153"/>
      <c r="F19" s="153"/>
    </row>
    <row r="20" spans="1:25" x14ac:dyDescent="0.25">
      <c r="A20" s="1"/>
      <c r="B20" s="154"/>
      <c r="C20" s="154"/>
      <c r="D20" s="154"/>
      <c r="E20" s="153"/>
      <c r="F20" s="153"/>
    </row>
    <row r="21" spans="1:25" x14ac:dyDescent="0.25">
      <c r="A21" s="1"/>
      <c r="B21" s="154"/>
      <c r="C21" s="154"/>
      <c r="D21" s="154"/>
      <c r="E21" s="153"/>
      <c r="F21" s="153"/>
    </row>
    <row r="22" spans="1:25" x14ac:dyDescent="0.25">
      <c r="A22" s="1"/>
      <c r="B22" s="154"/>
      <c r="C22" s="154"/>
      <c r="D22" s="154"/>
      <c r="E22" s="153"/>
      <c r="F22" s="153"/>
    </row>
    <row r="23" spans="1:25" x14ac:dyDescent="0.25">
      <c r="A23" s="1"/>
      <c r="B23" s="154"/>
      <c r="C23" s="154"/>
      <c r="D23" s="154"/>
      <c r="E23" s="153"/>
      <c r="F23" s="153"/>
    </row>
    <row r="24" spans="1:25" x14ac:dyDescent="0.25">
      <c r="A24" s="1"/>
      <c r="B24" s="154"/>
      <c r="C24" s="154"/>
      <c r="D24" s="154"/>
      <c r="E24" s="153"/>
      <c r="F24" s="153"/>
    </row>
    <row r="25" spans="1:25" x14ac:dyDescent="0.25">
      <c r="A25" s="1"/>
      <c r="B25" s="154"/>
      <c r="C25" s="154"/>
      <c r="D25" s="154"/>
      <c r="E25" s="153"/>
      <c r="F25" s="153"/>
    </row>
    <row r="26" spans="1:25" x14ac:dyDescent="0.25">
      <c r="A26" s="1"/>
      <c r="B26" s="154"/>
      <c r="C26" s="154"/>
      <c r="D26" s="154"/>
      <c r="E26" s="153"/>
      <c r="F26" s="153"/>
    </row>
    <row r="27" spans="1:25" x14ac:dyDescent="0.25">
      <c r="A27" s="1"/>
      <c r="B27" s="154"/>
      <c r="C27" s="154"/>
      <c r="D27" s="154"/>
      <c r="E27" s="153"/>
      <c r="F27" s="153"/>
    </row>
    <row r="28" spans="1:25" x14ac:dyDescent="0.25">
      <c r="A28" s="1"/>
      <c r="B28" s="154"/>
      <c r="C28" s="154"/>
      <c r="D28" s="154"/>
      <c r="E28" s="153"/>
      <c r="F28" s="153"/>
    </row>
    <row r="29" spans="1:25" x14ac:dyDescent="0.25">
      <c r="A29" s="1"/>
      <c r="B29" s="154"/>
      <c r="C29" s="154"/>
      <c r="D29" s="154"/>
      <c r="E29" s="153"/>
      <c r="F29" s="153"/>
    </row>
    <row r="30" spans="1:25" x14ac:dyDescent="0.25">
      <c r="A30" s="1"/>
      <c r="B30" s="154"/>
      <c r="C30" s="154"/>
      <c r="D30" s="154"/>
      <c r="E30" s="153"/>
      <c r="F30" s="153"/>
    </row>
    <row r="31" spans="1:25" x14ac:dyDescent="0.25">
      <c r="A31" s="1"/>
      <c r="B31" s="154"/>
      <c r="C31" s="154"/>
      <c r="D31" s="154"/>
      <c r="E31" s="153"/>
      <c r="F31" s="153"/>
    </row>
    <row r="32" spans="1:25" x14ac:dyDescent="0.25">
      <c r="A32" s="1"/>
      <c r="B32" s="154"/>
      <c r="C32" s="154"/>
      <c r="D32" s="154"/>
      <c r="E32" s="153"/>
      <c r="F32" s="153"/>
    </row>
    <row r="33" spans="1:6" x14ac:dyDescent="0.25">
      <c r="A33" s="1"/>
      <c r="B33" s="154"/>
      <c r="C33" s="154"/>
      <c r="D33" s="154"/>
      <c r="E33" s="153"/>
      <c r="F33" s="153"/>
    </row>
    <row r="34" spans="1:6" x14ac:dyDescent="0.25">
      <c r="A34" s="1"/>
      <c r="B34" s="154"/>
      <c r="C34" s="154"/>
      <c r="D34" s="154"/>
      <c r="E34" s="153"/>
      <c r="F34" s="153"/>
    </row>
    <row r="35" spans="1:6" x14ac:dyDescent="0.25">
      <c r="A35" s="1"/>
      <c r="B35" s="154"/>
      <c r="C35" s="154"/>
      <c r="D35" s="154"/>
      <c r="E35" s="153"/>
      <c r="F35" s="153"/>
    </row>
    <row r="36" spans="1:6" x14ac:dyDescent="0.25">
      <c r="A36" s="1"/>
      <c r="B36" s="154"/>
      <c r="C36" s="154"/>
      <c r="D36" s="154"/>
      <c r="E36" s="153"/>
      <c r="F36" s="153"/>
    </row>
    <row r="37" spans="1:6" x14ac:dyDescent="0.25">
      <c r="A37" s="1"/>
      <c r="B37" s="154"/>
      <c r="C37" s="154"/>
      <c r="D37" s="154"/>
      <c r="E37" s="153"/>
      <c r="F37" s="153"/>
    </row>
    <row r="38" spans="1:6" x14ac:dyDescent="0.25">
      <c r="A38" s="1"/>
      <c r="B38" s="154"/>
      <c r="C38" s="154"/>
      <c r="D38" s="154"/>
      <c r="E38" s="153"/>
      <c r="F38" s="153"/>
    </row>
    <row r="39" spans="1:6" x14ac:dyDescent="0.25">
      <c r="A39" s="1"/>
      <c r="B39" s="154"/>
      <c r="C39" s="154"/>
      <c r="D39" s="154"/>
      <c r="E39" s="153"/>
      <c r="F39" s="153"/>
    </row>
    <row r="40" spans="1:6" x14ac:dyDescent="0.25">
      <c r="A40" s="1"/>
      <c r="B40" s="154"/>
      <c r="C40" s="154"/>
      <c r="D40" s="154"/>
      <c r="E40" s="153"/>
      <c r="F40" s="153"/>
    </row>
    <row r="41" spans="1:6" x14ac:dyDescent="0.25">
      <c r="A41" s="1"/>
      <c r="B41" s="154"/>
      <c r="C41" s="154"/>
      <c r="D41" s="154"/>
      <c r="E41" s="153"/>
      <c r="F41" s="153"/>
    </row>
    <row r="42" spans="1:6" x14ac:dyDescent="0.25">
      <c r="A42" s="1"/>
      <c r="B42" s="154"/>
      <c r="C42" s="154"/>
      <c r="D42" s="154"/>
      <c r="E42" s="153"/>
      <c r="F42" s="153"/>
    </row>
    <row r="43" spans="1:6" x14ac:dyDescent="0.25">
      <c r="A43" s="1"/>
      <c r="B43" s="154"/>
      <c r="C43" s="154"/>
      <c r="D43" s="154"/>
      <c r="E43" s="153"/>
      <c r="F43" s="153"/>
    </row>
    <row r="44" spans="1:6" x14ac:dyDescent="0.25">
      <c r="A44" s="1"/>
      <c r="B44" s="154"/>
      <c r="C44" s="154"/>
      <c r="D44" s="154"/>
      <c r="E44" s="153"/>
      <c r="F44" s="153"/>
    </row>
    <row r="45" spans="1:6" x14ac:dyDescent="0.25">
      <c r="A45" s="1"/>
      <c r="B45" s="154"/>
      <c r="C45" s="154"/>
      <c r="D45" s="154"/>
      <c r="E45" s="153"/>
      <c r="F45" s="153"/>
    </row>
    <row r="46" spans="1:6" x14ac:dyDescent="0.25">
      <c r="A46" s="1"/>
      <c r="B46" s="154"/>
      <c r="C46" s="154"/>
      <c r="D46" s="154"/>
      <c r="E46" s="153"/>
      <c r="F46" s="153"/>
    </row>
    <row r="47" spans="1:6" x14ac:dyDescent="0.25">
      <c r="A47" s="1"/>
      <c r="B47" s="154"/>
      <c r="C47" s="154"/>
      <c r="D47" s="154"/>
      <c r="E47" s="153"/>
      <c r="F47" s="153"/>
    </row>
    <row r="48" spans="1:6" x14ac:dyDescent="0.25">
      <c r="A48" s="1"/>
      <c r="B48" s="154"/>
      <c r="C48" s="154"/>
      <c r="D48" s="154"/>
      <c r="E48" s="153"/>
      <c r="F48" s="153"/>
    </row>
    <row r="49" spans="1:6" x14ac:dyDescent="0.25">
      <c r="A49" s="1"/>
      <c r="B49" s="154"/>
      <c r="C49" s="154"/>
      <c r="D49" s="154"/>
      <c r="E49" s="153"/>
      <c r="F49" s="153"/>
    </row>
    <row r="50" spans="1:6" x14ac:dyDescent="0.25">
      <c r="A50" s="1"/>
      <c r="B50" s="154"/>
      <c r="C50" s="154"/>
      <c r="D50" s="154"/>
      <c r="E50" s="153"/>
      <c r="F50" s="153"/>
    </row>
    <row r="51" spans="1:6" x14ac:dyDescent="0.25">
      <c r="A51" s="1"/>
      <c r="B51" s="154"/>
      <c r="C51" s="154"/>
      <c r="D51" s="154"/>
      <c r="E51" s="153"/>
      <c r="F51" s="153"/>
    </row>
    <row r="52" spans="1:6" x14ac:dyDescent="0.25">
      <c r="A52" s="1"/>
      <c r="B52" s="154"/>
      <c r="C52" s="154"/>
      <c r="D52" s="154"/>
      <c r="E52" s="153"/>
      <c r="F52" s="153"/>
    </row>
    <row r="53" spans="1:6" x14ac:dyDescent="0.25">
      <c r="A53" s="1"/>
      <c r="B53" s="154"/>
      <c r="C53" s="154"/>
      <c r="D53" s="154"/>
      <c r="E53" s="153"/>
      <c r="F53" s="153"/>
    </row>
    <row r="54" spans="1:6" x14ac:dyDescent="0.25">
      <c r="A54" s="1"/>
      <c r="B54" s="154"/>
      <c r="C54" s="154"/>
      <c r="D54" s="154"/>
      <c r="E54" s="153"/>
      <c r="F54" s="153"/>
    </row>
    <row r="55" spans="1:6" x14ac:dyDescent="0.25">
      <c r="A55" s="1"/>
      <c r="B55" s="154"/>
      <c r="C55" s="154"/>
      <c r="D55" s="154"/>
      <c r="E55" s="153"/>
      <c r="F55" s="153"/>
    </row>
    <row r="56" spans="1:6" x14ac:dyDescent="0.25">
      <c r="A56" s="1"/>
      <c r="B56" s="154"/>
      <c r="C56" s="154"/>
      <c r="D56" s="154"/>
      <c r="E56" s="153"/>
      <c r="F56" s="153"/>
    </row>
    <row r="57" spans="1:6" x14ac:dyDescent="0.25">
      <c r="A57" s="1"/>
      <c r="B57" s="154"/>
      <c r="C57" s="154"/>
      <c r="D57" s="154"/>
      <c r="E57" s="153"/>
      <c r="F57" s="153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6"/>
  <sheetViews>
    <sheetView workbookViewId="0">
      <pane ySplit="8" topLeftCell="A9" activePane="bottomLeft" state="frozen"/>
      <selection pane="bottomLeft" activeCell="A11" sqref="A11"/>
    </sheetView>
  </sheetViews>
  <sheetFormatPr defaultColWidth="0" defaultRowHeight="15" x14ac:dyDescent="0.25"/>
  <cols>
    <col min="1" max="1" width="6.140625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6" width="9.7109375" customWidth="1"/>
    <col min="7" max="7" width="8.28515625" customWidth="1"/>
    <col min="8" max="8" width="8.42578125" customWidth="1"/>
    <col min="9" max="9" width="10.7109375" customWidth="1"/>
    <col min="10" max="15" width="0" hidden="1" customWidth="1"/>
    <col min="16" max="16" width="9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16383" width="9.140625" hidden="1"/>
    <col min="16384" max="16384" width="0.42578125" hidden="1" customWidth="1"/>
  </cols>
  <sheetData>
    <row r="1" spans="1:26" ht="20.100000000000001" customHeight="1" x14ac:dyDescent="0.25">
      <c r="A1" s="169"/>
      <c r="B1" s="172" t="s">
        <v>22</v>
      </c>
      <c r="C1" s="170"/>
      <c r="D1" s="170"/>
      <c r="E1" s="170"/>
      <c r="F1" s="170"/>
      <c r="G1" s="170"/>
      <c r="H1" s="171"/>
      <c r="I1" s="173" t="s">
        <v>81</v>
      </c>
      <c r="J1" s="169"/>
      <c r="K1" s="3"/>
      <c r="L1" s="3"/>
      <c r="M1" s="3"/>
      <c r="N1" s="3"/>
      <c r="O1" s="3"/>
      <c r="P1" s="5" t="s">
        <v>82</v>
      </c>
      <c r="Q1" s="1"/>
      <c r="R1" s="1"/>
      <c r="S1" s="3"/>
      <c r="V1" s="3"/>
      <c r="W1">
        <v>30.126000000000001</v>
      </c>
    </row>
    <row r="2" spans="1:26" ht="20.100000000000001" customHeight="1" x14ac:dyDescent="0.25">
      <c r="A2" s="169"/>
      <c r="B2" s="172" t="s">
        <v>23</v>
      </c>
      <c r="C2" s="170"/>
      <c r="D2" s="170"/>
      <c r="E2" s="170"/>
      <c r="F2" s="170"/>
      <c r="G2" s="170"/>
      <c r="H2" s="171"/>
      <c r="I2" s="173" t="s">
        <v>83</v>
      </c>
      <c r="J2" s="169"/>
      <c r="K2" s="3"/>
      <c r="L2" s="3"/>
      <c r="M2" s="3"/>
      <c r="N2" s="3"/>
      <c r="O2" s="3"/>
      <c r="P2" s="5" t="s">
        <v>84</v>
      </c>
      <c r="Q2" s="1"/>
      <c r="R2" s="1"/>
      <c r="S2" s="3"/>
      <c r="V2" s="3"/>
    </row>
    <row r="3" spans="1:26" ht="20.100000000000001" customHeight="1" x14ac:dyDescent="0.25">
      <c r="A3" s="169"/>
      <c r="B3" s="172" t="s">
        <v>24</v>
      </c>
      <c r="C3" s="170"/>
      <c r="D3" s="170"/>
      <c r="E3" s="170"/>
      <c r="F3" s="170"/>
      <c r="G3" s="170"/>
      <c r="H3" s="171"/>
      <c r="I3" s="173" t="s">
        <v>85</v>
      </c>
      <c r="J3" s="169"/>
      <c r="K3" s="3"/>
      <c r="L3" s="3"/>
      <c r="M3" s="3"/>
      <c r="N3" s="3"/>
      <c r="O3" s="3"/>
      <c r="P3" s="5" t="s">
        <v>21</v>
      </c>
      <c r="Q3" s="1"/>
      <c r="R3" s="1"/>
      <c r="S3" s="3"/>
      <c r="V3" s="3"/>
    </row>
    <row r="4" spans="1:26" x14ac:dyDescent="0.25">
      <c r="A4" s="3"/>
      <c r="B4" s="5" t="s">
        <v>86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25">
      <c r="A5" s="3"/>
      <c r="B5" s="5" t="s">
        <v>16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25">
      <c r="A7" s="13"/>
      <c r="B7" s="14" t="s">
        <v>64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"/>
      <c r="R7" s="1"/>
      <c r="S7" s="13"/>
      <c r="V7" s="13"/>
    </row>
    <row r="8" spans="1:26" ht="15.75" x14ac:dyDescent="0.25">
      <c r="A8" s="175" t="s">
        <v>71</v>
      </c>
      <c r="B8" s="175" t="s">
        <v>72</v>
      </c>
      <c r="C8" s="175" t="s">
        <v>73</v>
      </c>
      <c r="D8" s="175" t="s">
        <v>74</v>
      </c>
      <c r="E8" s="175" t="s">
        <v>75</v>
      </c>
      <c r="F8" s="175" t="s">
        <v>76</v>
      </c>
      <c r="G8" s="175" t="s">
        <v>54</v>
      </c>
      <c r="H8" s="175" t="s">
        <v>55</v>
      </c>
      <c r="I8" s="175" t="s">
        <v>77</v>
      </c>
      <c r="J8" s="175"/>
      <c r="K8" s="175"/>
      <c r="L8" s="175"/>
      <c r="M8" s="175"/>
      <c r="N8" s="175"/>
      <c r="O8" s="175"/>
      <c r="P8" s="175" t="s">
        <v>78</v>
      </c>
      <c r="Q8" s="166"/>
      <c r="R8" s="166"/>
      <c r="S8" s="175" t="s">
        <v>79</v>
      </c>
      <c r="T8" s="168"/>
      <c r="U8" s="168"/>
      <c r="V8" s="175" t="s">
        <v>80</v>
      </c>
      <c r="W8" s="167"/>
      <c r="X8" s="167"/>
      <c r="Y8" s="167"/>
      <c r="Z8" s="167"/>
    </row>
    <row r="9" spans="1:26" x14ac:dyDescent="0.25">
      <c r="A9" s="155"/>
      <c r="B9" s="155"/>
      <c r="C9" s="176"/>
      <c r="D9" s="159" t="s">
        <v>65</v>
      </c>
      <c r="E9" s="155"/>
      <c r="F9" s="177"/>
      <c r="G9" s="156"/>
      <c r="H9" s="156"/>
      <c r="I9" s="156"/>
      <c r="J9" s="155"/>
      <c r="K9" s="155"/>
      <c r="L9" s="155"/>
      <c r="M9" s="155"/>
      <c r="N9" s="155"/>
      <c r="O9" s="155"/>
      <c r="P9" s="155"/>
      <c r="Q9" s="161"/>
      <c r="R9" s="161"/>
      <c r="S9" s="155"/>
      <c r="T9" s="158"/>
      <c r="U9" s="158"/>
      <c r="V9" s="155"/>
      <c r="W9" s="158"/>
      <c r="X9" s="158"/>
      <c r="Y9" s="158"/>
      <c r="Z9" s="158"/>
    </row>
    <row r="10" spans="1:26" x14ac:dyDescent="0.25">
      <c r="A10" s="161"/>
      <c r="B10" s="161"/>
      <c r="C10" s="161"/>
      <c r="D10" s="161" t="s">
        <v>66</v>
      </c>
      <c r="E10" s="161"/>
      <c r="F10" s="178"/>
      <c r="G10" s="162"/>
      <c r="H10" s="162"/>
      <c r="I10" s="162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58"/>
      <c r="U10" s="158"/>
      <c r="V10" s="161"/>
      <c r="W10" s="158"/>
      <c r="X10" s="158"/>
      <c r="Y10" s="158"/>
      <c r="Z10" s="158"/>
    </row>
    <row r="11" spans="1:26" ht="24.95" customHeight="1" x14ac:dyDescent="0.25">
      <c r="A11" s="182">
        <v>171929</v>
      </c>
      <c r="B11" s="179" t="s">
        <v>87</v>
      </c>
      <c r="C11" s="183" t="s">
        <v>88</v>
      </c>
      <c r="D11" s="179" t="s">
        <v>89</v>
      </c>
      <c r="E11" s="179" t="s">
        <v>90</v>
      </c>
      <c r="F11" s="180">
        <v>29.251999999999999</v>
      </c>
      <c r="G11" s="181">
        <v>0</v>
      </c>
      <c r="H11" s="181">
        <v>0</v>
      </c>
      <c r="I11" s="181">
        <f>ROUND(F11*(G11+H11),2)</f>
        <v>0</v>
      </c>
      <c r="J11" s="179">
        <f>ROUND(F11*(N11),2)</f>
        <v>0</v>
      </c>
      <c r="K11" s="1">
        <f>ROUND(F11*(O11),2)</f>
        <v>0</v>
      </c>
      <c r="L11" s="1">
        <f>ROUND(F11*(G11),2)</f>
        <v>0</v>
      </c>
      <c r="M11" s="1">
        <f>ROUND(F11*(H11),2)</f>
        <v>0</v>
      </c>
      <c r="N11" s="1">
        <v>0</v>
      </c>
      <c r="O11" s="1"/>
      <c r="P11" s="174"/>
      <c r="Q11" s="174"/>
      <c r="R11" s="174"/>
      <c r="S11" s="161"/>
      <c r="V11" s="178"/>
      <c r="Z11">
        <v>0</v>
      </c>
    </row>
    <row r="12" spans="1:26" x14ac:dyDescent="0.25">
      <c r="A12" s="161"/>
      <c r="B12" s="161"/>
      <c r="C12" s="161"/>
      <c r="D12" s="161" t="s">
        <v>66</v>
      </c>
      <c r="E12" s="161"/>
      <c r="F12" s="178"/>
      <c r="G12" s="164">
        <f>ROUND((SUM(L10:L11))/1,2)</f>
        <v>0</v>
      </c>
      <c r="H12" s="164">
        <f>ROUND((SUM(M10:M11))/1,2)</f>
        <v>0</v>
      </c>
      <c r="I12" s="164">
        <f>ROUND((SUM(I10:I11))/1,2)</f>
        <v>0</v>
      </c>
      <c r="J12" s="161"/>
      <c r="K12" s="161"/>
      <c r="L12" s="161">
        <f>ROUND((SUM(L10:L11))/1,2)</f>
        <v>0</v>
      </c>
      <c r="M12" s="161">
        <f>ROUND((SUM(M10:M11))/1,2)</f>
        <v>0</v>
      </c>
      <c r="N12" s="161"/>
      <c r="O12" s="161"/>
      <c r="P12" s="184"/>
      <c r="Q12" s="161"/>
      <c r="R12" s="161"/>
      <c r="S12" s="184">
        <f>ROUND((SUM(S10:S11))/1,2)</f>
        <v>0</v>
      </c>
      <c r="T12" s="158"/>
      <c r="U12" s="158"/>
      <c r="V12" s="2">
        <f>ROUND((SUM(V10:V11))/1,2)</f>
        <v>0</v>
      </c>
      <c r="W12" s="158"/>
      <c r="X12" s="158"/>
      <c r="Y12" s="158"/>
      <c r="Z12" s="158"/>
    </row>
    <row r="13" spans="1:26" x14ac:dyDescent="0.25">
      <c r="A13" s="1"/>
      <c r="B13" s="1"/>
      <c r="C13" s="1"/>
      <c r="D13" s="1"/>
      <c r="E13" s="1"/>
      <c r="F13" s="174"/>
      <c r="G13" s="154"/>
      <c r="H13" s="154"/>
      <c r="I13" s="154"/>
      <c r="J13" s="1"/>
      <c r="K13" s="1"/>
      <c r="L13" s="1"/>
      <c r="M13" s="1"/>
      <c r="N13" s="1"/>
      <c r="O13" s="1"/>
      <c r="P13" s="1"/>
      <c r="Q13" s="1"/>
      <c r="R13" s="1"/>
      <c r="S13" s="1"/>
      <c r="V13" s="1"/>
    </row>
    <row r="14" spans="1:26" x14ac:dyDescent="0.25">
      <c r="A14" s="161"/>
      <c r="B14" s="161"/>
      <c r="C14" s="161"/>
      <c r="D14" s="161" t="s">
        <v>67</v>
      </c>
      <c r="E14" s="161"/>
      <c r="F14" s="178"/>
      <c r="G14" s="162"/>
      <c r="H14" s="162"/>
      <c r="I14" s="162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58"/>
      <c r="U14" s="158"/>
      <c r="V14" s="161"/>
      <c r="W14" s="158"/>
      <c r="X14" s="158"/>
      <c r="Y14" s="158"/>
      <c r="Z14" s="158"/>
    </row>
    <row r="15" spans="1:26" ht="24.95" customHeight="1" x14ac:dyDescent="0.25">
      <c r="A15" s="182">
        <v>171908</v>
      </c>
      <c r="B15" s="179" t="s">
        <v>91</v>
      </c>
      <c r="C15" s="183" t="s">
        <v>92</v>
      </c>
      <c r="D15" s="179" t="s">
        <v>93</v>
      </c>
      <c r="E15" s="179" t="s">
        <v>94</v>
      </c>
      <c r="F15" s="180">
        <v>219.5</v>
      </c>
      <c r="G15" s="181">
        <v>0</v>
      </c>
      <c r="H15" s="181">
        <v>0</v>
      </c>
      <c r="I15" s="181">
        <f>ROUND(F15*(G15+H15),2)</f>
        <v>0</v>
      </c>
      <c r="J15" s="179">
        <f>ROUND(F15*(N15),2)</f>
        <v>0</v>
      </c>
      <c r="K15" s="1">
        <f>ROUND(F15*(O15),2)</f>
        <v>0</v>
      </c>
      <c r="L15" s="1">
        <f>ROUND(F15*(G15),2)</f>
        <v>0</v>
      </c>
      <c r="M15" s="1">
        <f>ROUND(F15*(H15),2)</f>
        <v>0</v>
      </c>
      <c r="N15" s="1">
        <v>0</v>
      </c>
      <c r="O15" s="1"/>
      <c r="P15" s="174"/>
      <c r="Q15" s="174"/>
      <c r="R15" s="174"/>
      <c r="S15" s="161"/>
      <c r="V15" s="178">
        <f>ROUND(F15*(X15),3)</f>
        <v>39.729999999999997</v>
      </c>
      <c r="X15">
        <v>0.18099999999999999</v>
      </c>
      <c r="Z15">
        <v>0</v>
      </c>
    </row>
    <row r="16" spans="1:26" ht="24.95" customHeight="1" x14ac:dyDescent="0.25">
      <c r="A16" s="182">
        <v>171912</v>
      </c>
      <c r="B16" s="179" t="s">
        <v>91</v>
      </c>
      <c r="C16" s="183" t="s">
        <v>95</v>
      </c>
      <c r="D16" s="179" t="s">
        <v>96</v>
      </c>
      <c r="E16" s="179" t="s">
        <v>94</v>
      </c>
      <c r="F16" s="180">
        <v>219.5</v>
      </c>
      <c r="G16" s="181">
        <v>0</v>
      </c>
      <c r="H16" s="181">
        <v>0</v>
      </c>
      <c r="I16" s="181">
        <f>ROUND(F16*(G16+H16),2)</f>
        <v>0</v>
      </c>
      <c r="J16" s="179">
        <f>ROUND(F16*(N16),2)</f>
        <v>0</v>
      </c>
      <c r="K16" s="1">
        <f>ROUND(F16*(O16),2)</f>
        <v>0</v>
      </c>
      <c r="L16" s="1">
        <f>ROUND(F16*(G16),2)</f>
        <v>0</v>
      </c>
      <c r="M16" s="1">
        <f>ROUND(F16*(H16),2)</f>
        <v>0</v>
      </c>
      <c r="N16" s="1">
        <v>0</v>
      </c>
      <c r="O16" s="1"/>
      <c r="P16" s="174"/>
      <c r="Q16" s="174"/>
      <c r="R16" s="174"/>
      <c r="S16" s="161"/>
      <c r="V16" s="178">
        <f>ROUND(F16*(X16),3)</f>
        <v>52.68</v>
      </c>
      <c r="X16">
        <v>0.24</v>
      </c>
      <c r="Z16">
        <v>0</v>
      </c>
    </row>
    <row r="17" spans="1:26" ht="24.95" customHeight="1" x14ac:dyDescent="0.25">
      <c r="A17" s="182">
        <v>171913</v>
      </c>
      <c r="B17" s="179" t="s">
        <v>91</v>
      </c>
      <c r="C17" s="183" t="s">
        <v>97</v>
      </c>
      <c r="D17" s="179" t="s">
        <v>98</v>
      </c>
      <c r="E17" s="179" t="s">
        <v>94</v>
      </c>
      <c r="F17" s="180">
        <v>219.5</v>
      </c>
      <c r="G17" s="181">
        <v>0</v>
      </c>
      <c r="H17" s="181">
        <v>0</v>
      </c>
      <c r="I17" s="181">
        <f>ROUND(F17*(G17+H17),2)</f>
        <v>0</v>
      </c>
      <c r="J17" s="179">
        <f>ROUND(F17*(N17),2)</f>
        <v>0</v>
      </c>
      <c r="K17" s="1">
        <f>ROUND(F17*(O17),2)</f>
        <v>0</v>
      </c>
      <c r="L17" s="1">
        <f>ROUND(F17*(G17),2)</f>
        <v>0</v>
      </c>
      <c r="M17" s="1">
        <f>ROUND(F17*(H17),2)</f>
        <v>0</v>
      </c>
      <c r="N17" s="1">
        <v>0</v>
      </c>
      <c r="O17" s="1"/>
      <c r="P17" s="174"/>
      <c r="Q17" s="174"/>
      <c r="R17" s="174"/>
      <c r="S17" s="161"/>
      <c r="V17" s="178">
        <f>ROUND(F17*(X17),3)</f>
        <v>49.387999999999998</v>
      </c>
      <c r="X17">
        <v>0.22500000000000001</v>
      </c>
      <c r="Z17">
        <v>0</v>
      </c>
    </row>
    <row r="18" spans="1:26" ht="24.95" customHeight="1" x14ac:dyDescent="0.25">
      <c r="A18" s="182">
        <v>171914</v>
      </c>
      <c r="B18" s="179" t="s">
        <v>91</v>
      </c>
      <c r="C18" s="183" t="s">
        <v>99</v>
      </c>
      <c r="D18" s="179" t="s">
        <v>100</v>
      </c>
      <c r="E18" s="179" t="s">
        <v>101</v>
      </c>
      <c r="F18" s="180">
        <v>4</v>
      </c>
      <c r="G18" s="181">
        <v>0</v>
      </c>
      <c r="H18" s="181">
        <v>0</v>
      </c>
      <c r="I18" s="181">
        <f>ROUND(F18*(G18+H18),2)</f>
        <v>0</v>
      </c>
      <c r="J18" s="179">
        <f>ROUND(F18*(N18),2)</f>
        <v>0</v>
      </c>
      <c r="K18" s="1">
        <f>ROUND(F18*(O18),2)</f>
        <v>0</v>
      </c>
      <c r="L18" s="1">
        <f>ROUND(F18*(G18),2)</f>
        <v>0</v>
      </c>
      <c r="M18" s="1">
        <f>ROUND(F18*(H18),2)</f>
        <v>0</v>
      </c>
      <c r="N18" s="1">
        <v>0</v>
      </c>
      <c r="O18" s="1"/>
      <c r="P18" s="178">
        <v>3.0000000000000001E-5</v>
      </c>
      <c r="Q18" s="174"/>
      <c r="R18" s="174">
        <v>3.0000000000000001E-5</v>
      </c>
      <c r="S18" s="161">
        <f>ROUND(F18*(P18),3)</f>
        <v>0</v>
      </c>
      <c r="V18" s="178"/>
      <c r="Z18">
        <v>0</v>
      </c>
    </row>
    <row r="19" spans="1:26" x14ac:dyDescent="0.25">
      <c r="A19" s="161"/>
      <c r="B19" s="161"/>
      <c r="C19" s="161"/>
      <c r="D19" s="161" t="s">
        <v>67</v>
      </c>
      <c r="E19" s="161"/>
      <c r="F19" s="178"/>
      <c r="G19" s="164">
        <f>ROUND((SUM(L14:L18))/1,2)</f>
        <v>0</v>
      </c>
      <c r="H19" s="164">
        <f>ROUND((SUM(M14:M18))/1,2)</f>
        <v>0</v>
      </c>
      <c r="I19" s="164">
        <f>ROUND((SUM(I14:I18))/1,2)</f>
        <v>0</v>
      </c>
      <c r="J19" s="161"/>
      <c r="K19" s="161"/>
      <c r="L19" s="161">
        <f>ROUND((SUM(L14:L18))/1,2)</f>
        <v>0</v>
      </c>
      <c r="M19" s="161">
        <f>ROUND((SUM(M14:M18))/1,2)</f>
        <v>0</v>
      </c>
      <c r="N19" s="161"/>
      <c r="O19" s="161"/>
      <c r="P19" s="184"/>
      <c r="Q19" s="161"/>
      <c r="R19" s="161"/>
      <c r="S19" s="184">
        <f>ROUND((SUM(S14:S18))/1,2)</f>
        <v>0</v>
      </c>
      <c r="T19" s="158"/>
      <c r="U19" s="158"/>
      <c r="V19" s="2">
        <f>ROUND((SUM(V14:V18))/1,2)</f>
        <v>141.80000000000001</v>
      </c>
      <c r="W19" s="158"/>
      <c r="X19" s="158"/>
      <c r="Y19" s="158"/>
      <c r="Z19" s="158"/>
    </row>
    <row r="20" spans="1:26" x14ac:dyDescent="0.25">
      <c r="A20" s="1"/>
      <c r="B20" s="1"/>
      <c r="C20" s="1"/>
      <c r="D20" s="1"/>
      <c r="E20" s="1"/>
      <c r="F20" s="174"/>
      <c r="G20" s="154"/>
      <c r="H20" s="154"/>
      <c r="I20" s="154"/>
      <c r="J20" s="1"/>
      <c r="K20" s="1"/>
      <c r="L20" s="1"/>
      <c r="M20" s="1"/>
      <c r="N20" s="1"/>
      <c r="O20" s="1"/>
      <c r="P20" s="1"/>
      <c r="Q20" s="1"/>
      <c r="R20" s="1"/>
      <c r="S20" s="1"/>
      <c r="V20" s="1"/>
    </row>
    <row r="21" spans="1:26" x14ac:dyDescent="0.25">
      <c r="A21" s="161"/>
      <c r="B21" s="161"/>
      <c r="C21" s="161"/>
      <c r="D21" s="161" t="s">
        <v>68</v>
      </c>
      <c r="E21" s="161"/>
      <c r="F21" s="178"/>
      <c r="G21" s="162"/>
      <c r="H21" s="162"/>
      <c r="I21" s="162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58"/>
      <c r="U21" s="158"/>
      <c r="V21" s="161"/>
      <c r="W21" s="158"/>
      <c r="X21" s="158"/>
      <c r="Y21" s="158"/>
      <c r="Z21" s="158"/>
    </row>
    <row r="22" spans="1:26" ht="24.95" customHeight="1" x14ac:dyDescent="0.25">
      <c r="A22" s="182">
        <v>171930</v>
      </c>
      <c r="B22" s="179" t="s">
        <v>102</v>
      </c>
      <c r="C22" s="183" t="s">
        <v>103</v>
      </c>
      <c r="D22" s="179" t="s">
        <v>104</v>
      </c>
      <c r="E22" s="179" t="s">
        <v>105</v>
      </c>
      <c r="F22" s="180">
        <v>15050</v>
      </c>
      <c r="G22" s="181">
        <v>0</v>
      </c>
      <c r="H22" s="181">
        <v>0</v>
      </c>
      <c r="I22" s="181">
        <f>ROUND(F22*(G22+H22),2)</f>
        <v>0</v>
      </c>
      <c r="J22" s="179">
        <f>ROUND(F22*(N22),2)</f>
        <v>0</v>
      </c>
      <c r="K22" s="1">
        <f>ROUND(F22*(O22),2)</f>
        <v>0</v>
      </c>
      <c r="L22" s="1">
        <f>ROUND(F22*(G22),2)</f>
        <v>0</v>
      </c>
      <c r="M22" s="1">
        <f>ROUND(F22*(H22),2)</f>
        <v>0</v>
      </c>
      <c r="N22" s="1">
        <v>0</v>
      </c>
      <c r="O22" s="1"/>
      <c r="P22" s="174"/>
      <c r="Q22" s="174"/>
      <c r="R22" s="174"/>
      <c r="S22" s="161"/>
      <c r="V22" s="178"/>
      <c r="Z22">
        <v>0</v>
      </c>
    </row>
    <row r="23" spans="1:26" x14ac:dyDescent="0.25">
      <c r="A23" s="161"/>
      <c r="B23" s="161"/>
      <c r="C23" s="161"/>
      <c r="D23" s="161" t="s">
        <v>68</v>
      </c>
      <c r="E23" s="161"/>
      <c r="F23" s="178"/>
      <c r="G23" s="164">
        <f>ROUND((SUM(L21:L22))/1,2)</f>
        <v>0</v>
      </c>
      <c r="H23" s="164">
        <f>ROUND((SUM(M21:M22))/1,2)</f>
        <v>0</v>
      </c>
      <c r="I23" s="164">
        <f>ROUND((SUM(I21:I22))/1,2)</f>
        <v>0</v>
      </c>
      <c r="J23" s="161"/>
      <c r="K23" s="161"/>
      <c r="L23" s="161">
        <f>ROUND((SUM(L21:L22))/1,2)</f>
        <v>0</v>
      </c>
      <c r="M23" s="161">
        <f>ROUND((SUM(M21:M22))/1,2)</f>
        <v>0</v>
      </c>
      <c r="N23" s="161"/>
      <c r="O23" s="161"/>
      <c r="P23" s="184"/>
      <c r="Q23" s="161"/>
      <c r="R23" s="161"/>
      <c r="S23" s="184">
        <f>ROUND((SUM(S21:S22))/1,2)</f>
        <v>0</v>
      </c>
      <c r="T23" s="158"/>
      <c r="U23" s="158"/>
      <c r="V23" s="2">
        <f>ROUND((SUM(V21:V22))/1,2)</f>
        <v>0</v>
      </c>
      <c r="W23" s="158"/>
      <c r="X23" s="158"/>
      <c r="Y23" s="158"/>
      <c r="Z23" s="158"/>
    </row>
    <row r="24" spans="1:26" x14ac:dyDescent="0.25">
      <c r="A24" s="1"/>
      <c r="B24" s="1"/>
      <c r="C24" s="1"/>
      <c r="D24" s="1"/>
      <c r="E24" s="1"/>
      <c r="F24" s="174"/>
      <c r="G24" s="154"/>
      <c r="H24" s="154"/>
      <c r="I24" s="154"/>
      <c r="J24" s="1"/>
      <c r="K24" s="1"/>
      <c r="L24" s="1"/>
      <c r="M24" s="1"/>
      <c r="N24" s="1"/>
      <c r="O24" s="1"/>
      <c r="P24" s="1"/>
      <c r="Q24" s="1"/>
      <c r="R24" s="1"/>
      <c r="S24" s="1"/>
      <c r="V24" s="1"/>
    </row>
    <row r="25" spans="1:26" x14ac:dyDescent="0.25">
      <c r="A25" s="161"/>
      <c r="B25" s="161"/>
      <c r="C25" s="161"/>
      <c r="D25" s="161" t="s">
        <v>69</v>
      </c>
      <c r="E25" s="161"/>
      <c r="F25" s="178"/>
      <c r="G25" s="162"/>
      <c r="H25" s="162"/>
      <c r="I25" s="162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58"/>
      <c r="U25" s="158"/>
      <c r="V25" s="161"/>
      <c r="W25" s="158"/>
      <c r="X25" s="158"/>
      <c r="Y25" s="158"/>
      <c r="Z25" s="158"/>
    </row>
    <row r="26" spans="1:26" ht="24.95" customHeight="1" x14ac:dyDescent="0.25">
      <c r="A26" s="182">
        <v>171917</v>
      </c>
      <c r="B26" s="179" t="s">
        <v>91</v>
      </c>
      <c r="C26" s="183" t="s">
        <v>106</v>
      </c>
      <c r="D26" s="179" t="s">
        <v>107</v>
      </c>
      <c r="E26" s="179" t="s">
        <v>108</v>
      </c>
      <c r="F26" s="180">
        <v>112.74</v>
      </c>
      <c r="G26" s="181">
        <v>0</v>
      </c>
      <c r="H26" s="181">
        <v>0</v>
      </c>
      <c r="I26" s="181">
        <f>ROUND(F26*(G26+H26),2)</f>
        <v>0</v>
      </c>
      <c r="J26" s="179">
        <f>ROUND(F26*(N26),2)</f>
        <v>0</v>
      </c>
      <c r="K26" s="1">
        <f>ROUND(F26*(O26),2)</f>
        <v>0</v>
      </c>
      <c r="L26" s="1">
        <f>ROUND(F26*(G26),2)</f>
        <v>0</v>
      </c>
      <c r="M26" s="1">
        <f>ROUND(F26*(H26),2)</f>
        <v>0</v>
      </c>
      <c r="N26" s="1">
        <v>0</v>
      </c>
      <c r="O26" s="1"/>
      <c r="P26" s="174"/>
      <c r="Q26" s="174"/>
      <c r="R26" s="174"/>
      <c r="S26" s="161"/>
      <c r="V26" s="178"/>
      <c r="Z26">
        <v>0</v>
      </c>
    </row>
    <row r="27" spans="1:26" ht="24.95" customHeight="1" x14ac:dyDescent="0.25">
      <c r="A27" s="182">
        <v>171921</v>
      </c>
      <c r="B27" s="179" t="s">
        <v>109</v>
      </c>
      <c r="C27" s="183" t="s">
        <v>110</v>
      </c>
      <c r="D27" s="179" t="s">
        <v>111</v>
      </c>
      <c r="E27" s="179" t="s">
        <v>90</v>
      </c>
      <c r="F27" s="180">
        <v>50.095999999999997</v>
      </c>
      <c r="G27" s="181">
        <v>0</v>
      </c>
      <c r="H27" s="181">
        <v>0</v>
      </c>
      <c r="I27" s="181">
        <f>ROUND(F27*(G27+H27),2)</f>
        <v>0</v>
      </c>
      <c r="J27" s="179">
        <f>ROUND(F27*(N27),2)</f>
        <v>0</v>
      </c>
      <c r="K27" s="1">
        <f>ROUND(F27*(O27),2)</f>
        <v>0</v>
      </c>
      <c r="L27" s="1">
        <f>ROUND(F27*(G27),2)</f>
        <v>0</v>
      </c>
      <c r="M27" s="1">
        <f>ROUND(F27*(H27),2)</f>
        <v>0</v>
      </c>
      <c r="N27" s="1">
        <v>0</v>
      </c>
      <c r="O27" s="1"/>
      <c r="P27" s="174"/>
      <c r="Q27" s="174"/>
      <c r="R27" s="174"/>
      <c r="S27" s="161"/>
      <c r="V27" s="178">
        <f>ROUND(F27*(X27),3)</f>
        <v>95.433000000000007</v>
      </c>
      <c r="X27">
        <v>1.905</v>
      </c>
      <c r="Z27">
        <v>0</v>
      </c>
    </row>
    <row r="28" spans="1:26" ht="24.95" customHeight="1" x14ac:dyDescent="0.25">
      <c r="A28" s="182">
        <v>171922</v>
      </c>
      <c r="B28" s="179" t="s">
        <v>109</v>
      </c>
      <c r="C28" s="183" t="s">
        <v>112</v>
      </c>
      <c r="D28" s="179" t="s">
        <v>113</v>
      </c>
      <c r="E28" s="179" t="s">
        <v>90</v>
      </c>
      <c r="F28" s="180">
        <v>7.31</v>
      </c>
      <c r="G28" s="181">
        <v>0</v>
      </c>
      <c r="H28" s="181">
        <v>0</v>
      </c>
      <c r="I28" s="181">
        <f>ROUND(F28*(G28+H28),2)</f>
        <v>0</v>
      </c>
      <c r="J28" s="179">
        <f>ROUND(F28*(N28),2)</f>
        <v>0</v>
      </c>
      <c r="K28" s="1">
        <f>ROUND(F28*(O28),2)</f>
        <v>0</v>
      </c>
      <c r="L28" s="1">
        <f>ROUND(F28*(G28),2)</f>
        <v>0</v>
      </c>
      <c r="M28" s="1">
        <f>ROUND(F28*(H28),2)</f>
        <v>0</v>
      </c>
      <c r="N28" s="1">
        <v>0</v>
      </c>
      <c r="O28" s="1"/>
      <c r="P28" s="174"/>
      <c r="Q28" s="174"/>
      <c r="R28" s="174"/>
      <c r="S28" s="161"/>
      <c r="V28" s="178">
        <f>ROUND(F28*(X28),3)</f>
        <v>13.157999999999999</v>
      </c>
      <c r="X28">
        <v>1.8</v>
      </c>
      <c r="Z28">
        <v>0</v>
      </c>
    </row>
    <row r="29" spans="1:26" ht="24.95" customHeight="1" x14ac:dyDescent="0.25">
      <c r="A29" s="182">
        <v>171923</v>
      </c>
      <c r="B29" s="179" t="s">
        <v>109</v>
      </c>
      <c r="C29" s="183" t="s">
        <v>114</v>
      </c>
      <c r="D29" s="179" t="s">
        <v>115</v>
      </c>
      <c r="E29" s="179" t="s">
        <v>108</v>
      </c>
      <c r="F29" s="180">
        <v>112.74</v>
      </c>
      <c r="G29" s="181">
        <v>0</v>
      </c>
      <c r="H29" s="181">
        <v>0</v>
      </c>
      <c r="I29" s="181">
        <f>ROUND(F29*(G29+H29),2)</f>
        <v>0</v>
      </c>
      <c r="J29" s="179">
        <f>ROUND(F29*(N29),2)</f>
        <v>0</v>
      </c>
      <c r="K29" s="1">
        <f>ROUND(F29*(O29),2)</f>
        <v>0</v>
      </c>
      <c r="L29" s="1">
        <f>ROUND(F29*(G29),2)</f>
        <v>0</v>
      </c>
      <c r="M29" s="1">
        <f>ROUND(F29*(H29),2)</f>
        <v>0</v>
      </c>
      <c r="N29" s="1">
        <v>0</v>
      </c>
      <c r="O29" s="1"/>
      <c r="P29" s="174"/>
      <c r="Q29" s="174"/>
      <c r="R29" s="174"/>
      <c r="S29" s="161"/>
      <c r="V29" s="178"/>
      <c r="Z29">
        <v>0</v>
      </c>
    </row>
    <row r="30" spans="1:26" ht="24.95" customHeight="1" x14ac:dyDescent="0.25">
      <c r="A30" s="182">
        <v>171924</v>
      </c>
      <c r="B30" s="179" t="s">
        <v>109</v>
      </c>
      <c r="C30" s="183" t="s">
        <v>116</v>
      </c>
      <c r="D30" s="179" t="s">
        <v>117</v>
      </c>
      <c r="E30" s="179" t="s">
        <v>108</v>
      </c>
      <c r="F30" s="180">
        <v>112.74</v>
      </c>
      <c r="G30" s="181">
        <v>0</v>
      </c>
      <c r="H30" s="181">
        <v>0</v>
      </c>
      <c r="I30" s="181">
        <f>ROUND(F30*(G30+H30),2)</f>
        <v>0</v>
      </c>
      <c r="J30" s="179">
        <f>ROUND(F30*(N30),2)</f>
        <v>0</v>
      </c>
      <c r="K30" s="1">
        <f>ROUND(F30*(O30),2)</f>
        <v>0</v>
      </c>
      <c r="L30" s="1">
        <f>ROUND(F30*(G30),2)</f>
        <v>0</v>
      </c>
      <c r="M30" s="1">
        <f>ROUND(F30*(H30),2)</f>
        <v>0</v>
      </c>
      <c r="N30" s="1">
        <v>0</v>
      </c>
      <c r="O30" s="1"/>
      <c r="P30" s="174"/>
      <c r="Q30" s="174"/>
      <c r="R30" s="174"/>
      <c r="S30" s="161"/>
      <c r="V30" s="178"/>
      <c r="Z30">
        <v>0</v>
      </c>
    </row>
    <row r="31" spans="1:26" ht="24.95" customHeight="1" x14ac:dyDescent="0.25">
      <c r="A31" s="182">
        <v>171925</v>
      </c>
      <c r="B31" s="179" t="s">
        <v>109</v>
      </c>
      <c r="C31" s="183" t="s">
        <v>118</v>
      </c>
      <c r="D31" s="179" t="s">
        <v>119</v>
      </c>
      <c r="E31" s="179" t="s">
        <v>108</v>
      </c>
      <c r="F31" s="180">
        <v>250.39</v>
      </c>
      <c r="G31" s="181">
        <v>0</v>
      </c>
      <c r="H31" s="181">
        <v>0</v>
      </c>
      <c r="I31" s="181">
        <f>ROUND(F31*(G31+H31),2)</f>
        <v>0</v>
      </c>
      <c r="J31" s="179">
        <f>ROUND(F31*(N31),2)</f>
        <v>0</v>
      </c>
      <c r="K31" s="1">
        <f>ROUND(F31*(O31),2)</f>
        <v>0</v>
      </c>
      <c r="L31" s="1">
        <f>ROUND(F31*(G31),2)</f>
        <v>0</v>
      </c>
      <c r="M31" s="1">
        <f>ROUND(F31*(H31),2)</f>
        <v>0</v>
      </c>
      <c r="N31" s="1">
        <v>0</v>
      </c>
      <c r="O31" s="1"/>
      <c r="P31" s="174"/>
      <c r="Q31" s="174"/>
      <c r="R31" s="174"/>
      <c r="S31" s="161"/>
      <c r="V31" s="178"/>
      <c r="Z31">
        <v>0</v>
      </c>
    </row>
    <row r="32" spans="1:26" ht="35.1" customHeight="1" x14ac:dyDescent="0.25">
      <c r="A32" s="182">
        <v>171927</v>
      </c>
      <c r="B32" s="179" t="s">
        <v>109</v>
      </c>
      <c r="C32" s="183" t="s">
        <v>120</v>
      </c>
      <c r="D32" s="179" t="s">
        <v>121</v>
      </c>
      <c r="E32" s="179" t="s">
        <v>108</v>
      </c>
      <c r="F32" s="180">
        <v>112.74</v>
      </c>
      <c r="G32" s="181">
        <v>0</v>
      </c>
      <c r="H32" s="181">
        <v>0</v>
      </c>
      <c r="I32" s="181">
        <f>ROUND(F32*(G32+H32),2)</f>
        <v>0</v>
      </c>
      <c r="J32" s="179">
        <f>ROUND(F32*(N32),2)</f>
        <v>0</v>
      </c>
      <c r="K32" s="1">
        <f>ROUND(F32*(O32),2)</f>
        <v>0</v>
      </c>
      <c r="L32" s="1">
        <f>ROUND(F32*(G32),2)</f>
        <v>0</v>
      </c>
      <c r="M32" s="1">
        <f>ROUND(F32*(H32),2)</f>
        <v>0</v>
      </c>
      <c r="N32" s="1">
        <v>0</v>
      </c>
      <c r="O32" s="1"/>
      <c r="P32" s="174"/>
      <c r="Q32" s="174"/>
      <c r="R32" s="174"/>
      <c r="S32" s="161"/>
      <c r="V32" s="178"/>
      <c r="Z32">
        <v>0</v>
      </c>
    </row>
    <row r="33" spans="1:26" x14ac:dyDescent="0.25">
      <c r="A33" s="161"/>
      <c r="B33" s="161"/>
      <c r="C33" s="161"/>
      <c r="D33" s="161" t="s">
        <v>69</v>
      </c>
      <c r="E33" s="161"/>
      <c r="F33" s="178"/>
      <c r="G33" s="164">
        <f>ROUND((SUM(L25:L32))/1,2)</f>
        <v>0</v>
      </c>
      <c r="H33" s="164">
        <f>ROUND((SUM(M25:M32))/1,2)</f>
        <v>0</v>
      </c>
      <c r="I33" s="164">
        <f>ROUND((SUM(I25:I32))/1,2)</f>
        <v>0</v>
      </c>
      <c r="J33" s="161"/>
      <c r="K33" s="161"/>
      <c r="L33" s="161">
        <f>ROUND((SUM(L25:L32))/1,2)</f>
        <v>0</v>
      </c>
      <c r="M33" s="161">
        <f>ROUND((SUM(M25:M32))/1,2)</f>
        <v>0</v>
      </c>
      <c r="N33" s="161"/>
      <c r="O33" s="161"/>
      <c r="P33" s="184"/>
      <c r="Q33" s="1"/>
      <c r="R33" s="1"/>
      <c r="S33" s="184">
        <f>ROUND((SUM(S25:S32))/1,2)</f>
        <v>0</v>
      </c>
      <c r="T33" s="185"/>
      <c r="U33" s="185"/>
      <c r="V33" s="2">
        <f>ROUND((SUM(V25:V32))/1,2)</f>
        <v>108.59</v>
      </c>
    </row>
    <row r="34" spans="1:26" x14ac:dyDescent="0.25">
      <c r="A34" s="1"/>
      <c r="B34" s="1"/>
      <c r="C34" s="1"/>
      <c r="D34" s="1"/>
      <c r="E34" s="1"/>
      <c r="F34" s="174"/>
      <c r="G34" s="154"/>
      <c r="H34" s="154"/>
      <c r="I34" s="154"/>
      <c r="J34" s="1"/>
      <c r="K34" s="1"/>
      <c r="L34" s="1"/>
      <c r="M34" s="1"/>
      <c r="N34" s="1"/>
      <c r="O34" s="1"/>
      <c r="P34" s="1"/>
      <c r="Q34" s="1"/>
      <c r="R34" s="1"/>
      <c r="S34" s="1"/>
      <c r="V34" s="1"/>
    </row>
    <row r="35" spans="1:26" x14ac:dyDescent="0.25">
      <c r="A35" s="161"/>
      <c r="B35" s="161"/>
      <c r="C35" s="161"/>
      <c r="D35" s="2" t="s">
        <v>65</v>
      </c>
      <c r="E35" s="161"/>
      <c r="F35" s="178"/>
      <c r="G35" s="164">
        <f>ROUND((SUM(L9:L34))/2,2)</f>
        <v>0</v>
      </c>
      <c r="H35" s="164">
        <f>ROUND((SUM(M9:M34))/2,2)</f>
        <v>0</v>
      </c>
      <c r="I35" s="164">
        <f>ROUND((SUM(I9:I34))/2,2)</f>
        <v>0</v>
      </c>
      <c r="J35" s="161"/>
      <c r="K35" s="161"/>
      <c r="L35" s="161">
        <f>ROUND((SUM(L9:L34))/2,2)</f>
        <v>0</v>
      </c>
      <c r="M35" s="161">
        <f>ROUND((SUM(M9:M34))/2,2)</f>
        <v>0</v>
      </c>
      <c r="N35" s="161"/>
      <c r="O35" s="161"/>
      <c r="P35" s="184"/>
      <c r="Q35" s="1"/>
      <c r="R35" s="1"/>
      <c r="S35" s="184">
        <f>ROUND((SUM(S9:S34))/2,2)</f>
        <v>0</v>
      </c>
      <c r="V35" s="2">
        <f>ROUND((SUM(V9:V34))/2,2)</f>
        <v>250.39</v>
      </c>
    </row>
    <row r="36" spans="1:26" x14ac:dyDescent="0.25">
      <c r="A36" s="186"/>
      <c r="B36" s="186"/>
      <c r="C36" s="186"/>
      <c r="D36" s="186" t="s">
        <v>70</v>
      </c>
      <c r="E36" s="186"/>
      <c r="F36" s="187"/>
      <c r="G36" s="188">
        <f>ROUND((SUM(L9:L35))/3,2)</f>
        <v>0</v>
      </c>
      <c r="H36" s="188">
        <f>ROUND((SUM(M9:M35))/3,2)</f>
        <v>0</v>
      </c>
      <c r="I36" s="188">
        <f>ROUND((SUM(I9:I35))/3,2)</f>
        <v>0</v>
      </c>
      <c r="J36" s="186"/>
      <c r="K36" s="186">
        <f>ROUND((SUM(K9:K35))/3,2)</f>
        <v>0</v>
      </c>
      <c r="L36" s="186">
        <f>ROUND((SUM(L9:L35))/3,2)</f>
        <v>0</v>
      </c>
      <c r="M36" s="186">
        <f>ROUND((SUM(M9:M35))/3,2)</f>
        <v>0</v>
      </c>
      <c r="N36" s="186"/>
      <c r="O36" s="186"/>
      <c r="P36" s="187"/>
      <c r="Q36" s="186"/>
      <c r="R36" s="186"/>
      <c r="S36" s="187">
        <f>ROUND((SUM(S9:S35))/3,2)</f>
        <v>0</v>
      </c>
      <c r="T36" s="189"/>
      <c r="U36" s="189"/>
      <c r="V36" s="186">
        <f>ROUND((SUM(V9:V35))/3,2)</f>
        <v>250.39</v>
      </c>
      <c r="Z36">
        <f>(SUM(Z9:Z35))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Rekonštrukcia oplotenia parku svätej Rozálie v Kolárove / Búracie práce a príprava územia</oddHeader>
    <oddFooter>&amp;RStrana &amp;P z &amp;N    &amp;L&amp;7Spracované systémom Systematic®pyramida.wsn, tel.: 051 77 10 585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41"/>
  <sheetViews>
    <sheetView workbookViewId="0">
      <selection activeCell="AA1" sqref="AA1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5" width="0" hidden="1" customWidth="1"/>
    <col min="26" max="26" width="0.28515625" customWidth="1"/>
    <col min="27" max="16383" width="9.140625" hidden="1"/>
    <col min="16384" max="16384" width="0.140625" hidden="1" customWidth="1"/>
  </cols>
  <sheetData>
    <row r="1" spans="1:23" ht="27.95" customHeight="1" thickBot="1" x14ac:dyDescent="0.3">
      <c r="A1" s="3"/>
      <c r="B1" s="13"/>
      <c r="C1" s="13"/>
      <c r="D1" s="13"/>
      <c r="E1" s="13"/>
      <c r="F1" s="14" t="s">
        <v>14</v>
      </c>
      <c r="G1" s="13"/>
      <c r="H1" s="13"/>
      <c r="I1" s="13"/>
      <c r="J1" s="13"/>
      <c r="W1">
        <v>30.126000000000001</v>
      </c>
    </row>
    <row r="2" spans="1:23" ht="18" customHeight="1" thickTop="1" x14ac:dyDescent="0.25">
      <c r="A2" s="12"/>
      <c r="B2" s="38" t="s">
        <v>1</v>
      </c>
      <c r="C2" s="39"/>
      <c r="D2" s="39"/>
      <c r="E2" s="39"/>
      <c r="F2" s="39"/>
      <c r="G2" s="39"/>
      <c r="H2" s="39"/>
      <c r="I2" s="39"/>
      <c r="J2" s="40"/>
    </row>
    <row r="3" spans="1:23" ht="18" customHeight="1" x14ac:dyDescent="0.25">
      <c r="A3" s="12"/>
      <c r="B3" s="35" t="s">
        <v>122</v>
      </c>
      <c r="C3" s="36"/>
      <c r="D3" s="37"/>
      <c r="E3" s="37"/>
      <c r="F3" s="37"/>
      <c r="G3" s="17"/>
      <c r="H3" s="17"/>
      <c r="I3" s="41" t="s">
        <v>15</v>
      </c>
      <c r="J3" s="31"/>
    </row>
    <row r="4" spans="1:23" ht="18" customHeight="1" x14ac:dyDescent="0.25">
      <c r="A4" s="12"/>
      <c r="B4" s="23"/>
      <c r="C4" s="20"/>
      <c r="D4" s="17"/>
      <c r="E4" s="17"/>
      <c r="F4" s="17"/>
      <c r="G4" s="17"/>
      <c r="H4" s="17"/>
      <c r="I4" s="41" t="s">
        <v>17</v>
      </c>
      <c r="J4" s="31"/>
    </row>
    <row r="5" spans="1:23" ht="18" customHeight="1" thickBot="1" x14ac:dyDescent="0.3">
      <c r="A5" s="12"/>
      <c r="B5" s="42" t="s">
        <v>18</v>
      </c>
      <c r="C5" s="20"/>
      <c r="D5" s="17"/>
      <c r="E5" s="17"/>
      <c r="F5" s="43" t="s">
        <v>19</v>
      </c>
      <c r="G5" s="17"/>
      <c r="H5" s="17"/>
      <c r="I5" s="41" t="s">
        <v>20</v>
      </c>
      <c r="J5" s="44" t="s">
        <v>21</v>
      </c>
    </row>
    <row r="6" spans="1:23" ht="20.100000000000001" customHeight="1" thickTop="1" x14ac:dyDescent="0.25">
      <c r="A6" s="12"/>
      <c r="B6" s="57" t="s">
        <v>22</v>
      </c>
      <c r="C6" s="53"/>
      <c r="D6" s="53"/>
      <c r="E6" s="53"/>
      <c r="F6" s="53"/>
      <c r="G6" s="53"/>
      <c r="H6" s="53"/>
      <c r="I6" s="53"/>
      <c r="J6" s="54"/>
    </row>
    <row r="7" spans="1:23" ht="18" customHeight="1" x14ac:dyDescent="0.25">
      <c r="A7" s="12"/>
      <c r="B7" s="59" t="s">
        <v>25</v>
      </c>
      <c r="C7" s="46"/>
      <c r="D7" s="18"/>
      <c r="E7" s="18"/>
      <c r="F7" s="18"/>
      <c r="G7" s="60" t="s">
        <v>26</v>
      </c>
      <c r="H7" s="18"/>
      <c r="I7" s="29"/>
      <c r="J7" s="47"/>
    </row>
    <row r="8" spans="1:23" ht="20.100000000000001" customHeight="1" x14ac:dyDescent="0.25">
      <c r="A8" s="12"/>
      <c r="B8" s="58" t="s">
        <v>23</v>
      </c>
      <c r="C8" s="55"/>
      <c r="D8" s="55"/>
      <c r="E8" s="55"/>
      <c r="F8" s="55"/>
      <c r="G8" s="55"/>
      <c r="H8" s="55"/>
      <c r="I8" s="55"/>
      <c r="J8" s="56"/>
    </row>
    <row r="9" spans="1:23" ht="18" customHeight="1" x14ac:dyDescent="0.25">
      <c r="A9" s="12"/>
      <c r="B9" s="42" t="s">
        <v>25</v>
      </c>
      <c r="C9" s="20"/>
      <c r="D9" s="17"/>
      <c r="E9" s="17"/>
      <c r="F9" s="17"/>
      <c r="G9" s="43" t="s">
        <v>26</v>
      </c>
      <c r="H9" s="17"/>
      <c r="I9" s="28"/>
      <c r="J9" s="31"/>
    </row>
    <row r="10" spans="1:23" ht="20.100000000000001" customHeight="1" x14ac:dyDescent="0.25">
      <c r="A10" s="12"/>
      <c r="B10" s="58" t="s">
        <v>24</v>
      </c>
      <c r="C10" s="55"/>
      <c r="D10" s="55"/>
      <c r="E10" s="55"/>
      <c r="F10" s="55"/>
      <c r="G10" s="55"/>
      <c r="H10" s="55"/>
      <c r="I10" s="55"/>
      <c r="J10" s="56"/>
    </row>
    <row r="11" spans="1:23" ht="18" customHeight="1" thickBot="1" x14ac:dyDescent="0.3">
      <c r="A11" s="12"/>
      <c r="B11" s="42" t="s">
        <v>25</v>
      </c>
      <c r="C11" s="20"/>
      <c r="D11" s="17"/>
      <c r="E11" s="17"/>
      <c r="F11" s="17"/>
      <c r="G11" s="43" t="s">
        <v>26</v>
      </c>
      <c r="H11" s="17"/>
      <c r="I11" s="28"/>
      <c r="J11" s="31"/>
    </row>
    <row r="12" spans="1:23" ht="18" customHeight="1" thickTop="1" x14ac:dyDescent="0.25">
      <c r="A12" s="12"/>
      <c r="B12" s="48"/>
      <c r="C12" s="49"/>
      <c r="D12" s="50"/>
      <c r="E12" s="50"/>
      <c r="F12" s="50"/>
      <c r="G12" s="50"/>
      <c r="H12" s="50"/>
      <c r="I12" s="51"/>
      <c r="J12" s="52"/>
    </row>
    <row r="13" spans="1:23" ht="18" customHeight="1" x14ac:dyDescent="0.25">
      <c r="A13" s="12"/>
      <c r="B13" s="45"/>
      <c r="C13" s="46"/>
      <c r="D13" s="18"/>
      <c r="E13" s="18"/>
      <c r="F13" s="18"/>
      <c r="G13" s="18"/>
      <c r="H13" s="18"/>
      <c r="I13" s="29"/>
      <c r="J13" s="47"/>
    </row>
    <row r="14" spans="1:23" ht="18" customHeight="1" thickBot="1" x14ac:dyDescent="0.3">
      <c r="A14" s="12"/>
      <c r="B14" s="23"/>
      <c r="C14" s="20"/>
      <c r="D14" s="17"/>
      <c r="E14" s="17"/>
      <c r="F14" s="17"/>
      <c r="G14" s="17"/>
      <c r="H14" s="17"/>
      <c r="I14" s="28"/>
      <c r="J14" s="31"/>
    </row>
    <row r="15" spans="1:23" ht="18" customHeight="1" thickTop="1" x14ac:dyDescent="0.25">
      <c r="A15" s="12"/>
      <c r="B15" s="93" t="s">
        <v>27</v>
      </c>
      <c r="C15" s="94" t="s">
        <v>6</v>
      </c>
      <c r="D15" s="94" t="s">
        <v>54</v>
      </c>
      <c r="E15" s="95" t="s">
        <v>55</v>
      </c>
      <c r="F15" s="108" t="s">
        <v>56</v>
      </c>
      <c r="G15" s="61" t="s">
        <v>32</v>
      </c>
      <c r="H15" s="64" t="s">
        <v>33</v>
      </c>
      <c r="I15" s="27"/>
      <c r="J15" s="52"/>
    </row>
    <row r="16" spans="1:23" ht="18" customHeight="1" x14ac:dyDescent="0.25">
      <c r="A16" s="12"/>
      <c r="B16" s="96">
        <v>1</v>
      </c>
      <c r="C16" s="97" t="s">
        <v>28</v>
      </c>
      <c r="D16" s="98">
        <f>'Rekap 7528'!B18</f>
        <v>0</v>
      </c>
      <c r="E16" s="99">
        <f>'Rekap 7528'!C18</f>
        <v>0</v>
      </c>
      <c r="F16" s="109">
        <f>'Rekap 7528'!D18</f>
        <v>0</v>
      </c>
      <c r="G16" s="62">
        <v>6</v>
      </c>
      <c r="H16" s="118" t="s">
        <v>34</v>
      </c>
      <c r="I16" s="129"/>
      <c r="J16" s="121">
        <v>0</v>
      </c>
    </row>
    <row r="17" spans="1:26" ht="18" customHeight="1" x14ac:dyDescent="0.25">
      <c r="A17" s="12"/>
      <c r="B17" s="69">
        <v>2</v>
      </c>
      <c r="C17" s="73" t="s">
        <v>29</v>
      </c>
      <c r="D17" s="80">
        <f>'Rekap 7528'!B25</f>
        <v>0</v>
      </c>
      <c r="E17" s="78">
        <f>'Rekap 7528'!C25</f>
        <v>0</v>
      </c>
      <c r="F17" s="83">
        <f>'Rekap 7528'!D25</f>
        <v>0</v>
      </c>
      <c r="G17" s="63">
        <v>7</v>
      </c>
      <c r="H17" s="119" t="s">
        <v>35</v>
      </c>
      <c r="I17" s="129"/>
      <c r="J17" s="122">
        <f>'SO 7528'!Y149</f>
        <v>0</v>
      </c>
    </row>
    <row r="18" spans="1:26" ht="18" customHeight="1" x14ac:dyDescent="0.25">
      <c r="A18" s="12"/>
      <c r="B18" s="70">
        <v>3</v>
      </c>
      <c r="C18" s="74" t="s">
        <v>30</v>
      </c>
      <c r="D18" s="81">
        <f>'Rekap 7528'!B30</f>
        <v>0</v>
      </c>
      <c r="E18" s="79">
        <f>'Rekap 7528'!C30</f>
        <v>0</v>
      </c>
      <c r="F18" s="84">
        <f>'Rekap 7528'!D30</f>
        <v>0</v>
      </c>
      <c r="G18" s="63">
        <v>8</v>
      </c>
      <c r="H18" s="119" t="s">
        <v>36</v>
      </c>
      <c r="I18" s="129"/>
      <c r="J18" s="122">
        <v>0</v>
      </c>
    </row>
    <row r="19" spans="1:26" ht="18" customHeight="1" x14ac:dyDescent="0.25">
      <c r="A19" s="12"/>
      <c r="B19" s="70">
        <v>4</v>
      </c>
      <c r="C19" s="75"/>
      <c r="D19" s="81"/>
      <c r="E19" s="79"/>
      <c r="F19" s="84"/>
      <c r="G19" s="63">
        <v>9</v>
      </c>
      <c r="H19" s="127"/>
      <c r="I19" s="129"/>
      <c r="J19" s="128"/>
    </row>
    <row r="20" spans="1:26" ht="18" customHeight="1" thickBot="1" x14ac:dyDescent="0.3">
      <c r="A20" s="12"/>
      <c r="B20" s="70">
        <v>5</v>
      </c>
      <c r="C20" s="76" t="s">
        <v>31</v>
      </c>
      <c r="D20" s="82"/>
      <c r="E20" s="103"/>
      <c r="F20" s="110">
        <f>SUM(F16:F19)</f>
        <v>0</v>
      </c>
      <c r="G20" s="63">
        <v>10</v>
      </c>
      <c r="H20" s="119" t="s">
        <v>31</v>
      </c>
      <c r="I20" s="131"/>
      <c r="J20" s="102">
        <f>SUM(J16:J19)</f>
        <v>0</v>
      </c>
    </row>
    <row r="21" spans="1:26" ht="18" customHeight="1" thickTop="1" x14ac:dyDescent="0.25">
      <c r="A21" s="12"/>
      <c r="B21" s="67" t="s">
        <v>44</v>
      </c>
      <c r="C21" s="71" t="s">
        <v>7</v>
      </c>
      <c r="D21" s="77"/>
      <c r="E21" s="19"/>
      <c r="F21" s="101"/>
      <c r="G21" s="67" t="s">
        <v>50</v>
      </c>
      <c r="H21" s="64" t="s">
        <v>7</v>
      </c>
      <c r="I21" s="29"/>
      <c r="J21" s="132"/>
    </row>
    <row r="22" spans="1:26" ht="18" customHeight="1" x14ac:dyDescent="0.25">
      <c r="A22" s="12"/>
      <c r="B22" s="62">
        <v>11</v>
      </c>
      <c r="C22" s="65" t="s">
        <v>45</v>
      </c>
      <c r="D22" s="89"/>
      <c r="E22" s="91" t="s">
        <v>48</v>
      </c>
      <c r="F22" s="83">
        <f>((F16*U22*0)+(F17*V22*0)+(F18*W22*0))/100</f>
        <v>0</v>
      </c>
      <c r="G22" s="62">
        <v>16</v>
      </c>
      <c r="H22" s="118" t="s">
        <v>51</v>
      </c>
      <c r="I22" s="130" t="s">
        <v>48</v>
      </c>
      <c r="J22" s="121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2"/>
      <c r="B23" s="63">
        <v>12</v>
      </c>
      <c r="C23" s="66" t="s">
        <v>46</v>
      </c>
      <c r="D23" s="68"/>
      <c r="E23" s="91" t="s">
        <v>49</v>
      </c>
      <c r="F23" s="84">
        <f>((F16*U23*0)+(F17*V23*0)+(F18*W23*0))/100</f>
        <v>0</v>
      </c>
      <c r="G23" s="63">
        <v>17</v>
      </c>
      <c r="H23" s="119" t="s">
        <v>52</v>
      </c>
      <c r="I23" s="130" t="s">
        <v>48</v>
      </c>
      <c r="J23" s="122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2"/>
      <c r="B24" s="63">
        <v>13</v>
      </c>
      <c r="C24" s="66" t="s">
        <v>47</v>
      </c>
      <c r="D24" s="68"/>
      <c r="E24" s="91" t="s">
        <v>48</v>
      </c>
      <c r="F24" s="84">
        <f>((F16*U24*0)+(F17*V24*0)+(F18*W24*0))/100</f>
        <v>0</v>
      </c>
      <c r="G24" s="63">
        <v>18</v>
      </c>
      <c r="H24" s="119" t="s">
        <v>53</v>
      </c>
      <c r="I24" s="130" t="s">
        <v>49</v>
      </c>
      <c r="J24" s="122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2"/>
      <c r="B25" s="63">
        <v>14</v>
      </c>
      <c r="C25" s="20"/>
      <c r="D25" s="68"/>
      <c r="E25" s="92"/>
      <c r="F25" s="90"/>
      <c r="G25" s="63">
        <v>19</v>
      </c>
      <c r="H25" s="127"/>
      <c r="I25" s="129"/>
      <c r="J25" s="128"/>
    </row>
    <row r="26" spans="1:26" ht="18" customHeight="1" thickBot="1" x14ac:dyDescent="0.3">
      <c r="A26" s="12"/>
      <c r="B26" s="63">
        <v>15</v>
      </c>
      <c r="C26" s="66"/>
      <c r="D26" s="68"/>
      <c r="E26" s="68"/>
      <c r="F26" s="111"/>
      <c r="G26" s="63">
        <v>20</v>
      </c>
      <c r="H26" s="119" t="s">
        <v>31</v>
      </c>
      <c r="I26" s="131"/>
      <c r="J26" s="102">
        <f>SUM(J22:J25)+SUM(F22:F25)</f>
        <v>0</v>
      </c>
    </row>
    <row r="27" spans="1:26" ht="18" customHeight="1" thickTop="1" x14ac:dyDescent="0.25">
      <c r="A27" s="12"/>
      <c r="B27" s="104"/>
      <c r="C27" s="143" t="s">
        <v>59</v>
      </c>
      <c r="D27" s="136"/>
      <c r="E27" s="105"/>
      <c r="F27" s="30"/>
      <c r="G27" s="112" t="s">
        <v>37</v>
      </c>
      <c r="H27" s="107" t="s">
        <v>38</v>
      </c>
      <c r="I27" s="29"/>
      <c r="J27" s="32"/>
    </row>
    <row r="28" spans="1:26" ht="18" customHeight="1" x14ac:dyDescent="0.25">
      <c r="A28" s="12"/>
      <c r="B28" s="26"/>
      <c r="C28" s="134"/>
      <c r="D28" s="137"/>
      <c r="E28" s="22"/>
      <c r="F28" s="12"/>
      <c r="G28" s="113">
        <v>21</v>
      </c>
      <c r="H28" s="117" t="s">
        <v>39</v>
      </c>
      <c r="I28" s="124"/>
      <c r="J28" s="100">
        <f>F20+J20+F26+J26</f>
        <v>0</v>
      </c>
    </row>
    <row r="29" spans="1:26" ht="18" customHeight="1" x14ac:dyDescent="0.25">
      <c r="A29" s="12"/>
      <c r="B29" s="85"/>
      <c r="C29" s="135"/>
      <c r="D29" s="138"/>
      <c r="E29" s="22"/>
      <c r="F29" s="12"/>
      <c r="G29" s="62">
        <v>22</v>
      </c>
      <c r="H29" s="118" t="s">
        <v>40</v>
      </c>
      <c r="I29" s="125">
        <f>J28-SUM('SO 7528'!K9:'SO 7528'!K148)</f>
        <v>0</v>
      </c>
      <c r="J29" s="121">
        <f>ROUND(((ROUND(I29,2)*20)*1/100),2)</f>
        <v>0</v>
      </c>
    </row>
    <row r="30" spans="1:26" ht="18" customHeight="1" x14ac:dyDescent="0.25">
      <c r="A30" s="12"/>
      <c r="B30" s="23"/>
      <c r="C30" s="127"/>
      <c r="D30" s="129"/>
      <c r="E30" s="22"/>
      <c r="F30" s="12"/>
      <c r="G30" s="63">
        <v>23</v>
      </c>
      <c r="H30" s="119" t="s">
        <v>41</v>
      </c>
      <c r="I30" s="91">
        <f>SUM('SO 7528'!K9:'SO 7528'!K148)</f>
        <v>0</v>
      </c>
      <c r="J30" s="122">
        <f>ROUND(((ROUND(I30,2)*0)/100),2)</f>
        <v>0</v>
      </c>
    </row>
    <row r="31" spans="1:26" ht="18" customHeight="1" x14ac:dyDescent="0.25">
      <c r="A31" s="12"/>
      <c r="B31" s="24"/>
      <c r="C31" s="139"/>
      <c r="D31" s="140"/>
      <c r="E31" s="22"/>
      <c r="F31" s="12"/>
      <c r="G31" s="113">
        <v>24</v>
      </c>
      <c r="H31" s="117" t="s">
        <v>42</v>
      </c>
      <c r="I31" s="116"/>
      <c r="J31" s="133">
        <f>SUM(J28:J30)</f>
        <v>0</v>
      </c>
    </row>
    <row r="32" spans="1:26" ht="18" customHeight="1" thickBot="1" x14ac:dyDescent="0.3">
      <c r="A32" s="12"/>
      <c r="B32" s="45"/>
      <c r="C32" s="120"/>
      <c r="D32" s="126"/>
      <c r="E32" s="86"/>
      <c r="F32" s="87"/>
      <c r="G32" s="62" t="s">
        <v>43</v>
      </c>
      <c r="H32" s="120"/>
      <c r="I32" s="126"/>
      <c r="J32" s="123"/>
    </row>
    <row r="33" spans="1:10" ht="18" customHeight="1" thickTop="1" x14ac:dyDescent="0.25">
      <c r="A33" s="12"/>
      <c r="B33" s="104"/>
      <c r="C33" s="105"/>
      <c r="D33" s="141" t="s">
        <v>57</v>
      </c>
      <c r="E33" s="16"/>
      <c r="F33" s="106"/>
      <c r="G33" s="114">
        <v>26</v>
      </c>
      <c r="H33" s="142" t="s">
        <v>58</v>
      </c>
      <c r="I33" s="30"/>
      <c r="J33" s="115"/>
    </row>
    <row r="34" spans="1:10" ht="18" customHeight="1" x14ac:dyDescent="0.25">
      <c r="A34" s="12"/>
      <c r="B34" s="25"/>
      <c r="C34" s="21"/>
      <c r="D34" s="15"/>
      <c r="E34" s="15"/>
      <c r="F34" s="15"/>
      <c r="G34" s="15"/>
      <c r="H34" s="15"/>
      <c r="I34" s="30"/>
      <c r="J34" s="33"/>
    </row>
    <row r="35" spans="1:10" ht="18" customHeight="1" x14ac:dyDescent="0.25">
      <c r="A35" s="12"/>
      <c r="B35" s="26"/>
      <c r="C35" s="22"/>
      <c r="D35" s="3"/>
      <c r="E35" s="3"/>
      <c r="F35" s="3"/>
      <c r="G35" s="3"/>
      <c r="H35" s="3"/>
      <c r="I35" s="12"/>
      <c r="J35" s="34"/>
    </row>
    <row r="36" spans="1:10" ht="18" customHeight="1" x14ac:dyDescent="0.25">
      <c r="A36" s="12"/>
      <c r="B36" s="26"/>
      <c r="C36" s="22"/>
      <c r="D36" s="3"/>
      <c r="E36" s="3"/>
      <c r="F36" s="3"/>
      <c r="G36" s="3"/>
      <c r="H36" s="3"/>
      <c r="I36" s="12"/>
      <c r="J36" s="34"/>
    </row>
    <row r="37" spans="1:10" ht="18" customHeight="1" x14ac:dyDescent="0.25">
      <c r="A37" s="12"/>
      <c r="B37" s="26"/>
      <c r="C37" s="22"/>
      <c r="D37" s="3"/>
      <c r="E37" s="3"/>
      <c r="F37" s="3"/>
      <c r="G37" s="3"/>
      <c r="H37" s="3"/>
      <c r="I37" s="12"/>
      <c r="J37" s="34"/>
    </row>
    <row r="38" spans="1:10" ht="18" customHeight="1" x14ac:dyDescent="0.25">
      <c r="A38" s="12"/>
      <c r="B38" s="26"/>
      <c r="C38" s="22"/>
      <c r="D38" s="3"/>
      <c r="E38" s="3"/>
      <c r="F38" s="3"/>
      <c r="G38" s="3"/>
      <c r="H38" s="3"/>
      <c r="I38" s="12"/>
      <c r="J38" s="34"/>
    </row>
    <row r="39" spans="1:10" ht="18" customHeight="1" x14ac:dyDescent="0.25">
      <c r="A39" s="12"/>
      <c r="B39" s="26"/>
      <c r="C39" s="22"/>
      <c r="D39" s="3"/>
      <c r="E39" s="3"/>
      <c r="F39" s="3"/>
      <c r="G39" s="3"/>
      <c r="H39" s="3"/>
      <c r="I39" s="12"/>
      <c r="J39" s="34"/>
    </row>
    <row r="40" spans="1:10" ht="18" customHeight="1" thickBot="1" x14ac:dyDescent="0.3">
      <c r="A40" s="12"/>
      <c r="B40" s="85"/>
      <c r="C40" s="86"/>
      <c r="D40" s="13"/>
      <c r="E40" s="13"/>
      <c r="F40" s="13"/>
      <c r="G40" s="13"/>
      <c r="H40" s="13"/>
      <c r="I40" s="87"/>
      <c r="J40" s="88"/>
    </row>
    <row r="41" spans="1:10" ht="15.75" thickTop="1" x14ac:dyDescent="0.25">
      <c r="A41" s="12"/>
      <c r="B41" s="16"/>
      <c r="C41" s="16"/>
      <c r="D41" s="16"/>
      <c r="E41" s="16"/>
      <c r="F41" s="16"/>
      <c r="G41" s="16"/>
      <c r="H41" s="16"/>
      <c r="I41" s="16"/>
      <c r="J41" s="16"/>
    </row>
  </sheetData>
  <mergeCells count="4">
    <mergeCell ref="B2:J2"/>
    <mergeCell ref="B6:J6"/>
    <mergeCell ref="B8:J8"/>
    <mergeCell ref="B10:J10"/>
  </mergeCells>
  <pageMargins left="0.7" right="0.7" top="0.75" bottom="0.75" header="0.3" footer="0.3"/>
  <pageSetup paperSize="9" scale="9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>
      <selection activeCell="D17" sqref="D17"/>
    </sheetView>
  </sheetViews>
  <sheetFormatPr defaultColWidth="0" defaultRowHeight="15" x14ac:dyDescent="0.25"/>
  <cols>
    <col min="1" max="1" width="40.7109375" customWidth="1"/>
    <col min="2" max="4" width="12.7109375" customWidth="1"/>
    <col min="5" max="5" width="15.7109375" customWidth="1"/>
    <col min="6" max="7" width="9.140625" hidden="1"/>
    <col min="27" max="16384" width="9.140625" hidden="1"/>
  </cols>
  <sheetData>
    <row r="1" spans="1:24" ht="20.100000000000001" customHeight="1" x14ac:dyDescent="0.25">
      <c r="A1" s="148" t="s">
        <v>22</v>
      </c>
      <c r="B1" s="146"/>
      <c r="C1" s="146"/>
      <c r="D1" s="147"/>
      <c r="E1" s="149" t="s">
        <v>19</v>
      </c>
      <c r="U1">
        <v>30.126000000000001</v>
      </c>
    </row>
    <row r="2" spans="1:24" ht="20.100000000000001" customHeight="1" x14ac:dyDescent="0.25">
      <c r="A2" s="148" t="s">
        <v>23</v>
      </c>
      <c r="B2" s="146"/>
      <c r="C2" s="146"/>
      <c r="D2" s="147"/>
      <c r="E2" s="149" t="s">
        <v>17</v>
      </c>
    </row>
    <row r="3" spans="1:24" ht="20.100000000000001" customHeight="1" x14ac:dyDescent="0.25">
      <c r="A3" s="148" t="s">
        <v>24</v>
      </c>
      <c r="B3" s="146"/>
      <c r="C3" s="146"/>
      <c r="D3" s="147"/>
      <c r="E3" s="149" t="s">
        <v>63</v>
      </c>
    </row>
    <row r="4" spans="1:24" x14ac:dyDescent="0.25">
      <c r="A4" s="150" t="s">
        <v>1</v>
      </c>
      <c r="B4" s="144"/>
      <c r="C4" s="144"/>
      <c r="D4" s="144"/>
      <c r="E4" s="144"/>
    </row>
    <row r="5" spans="1:24" x14ac:dyDescent="0.25">
      <c r="A5" s="150" t="s">
        <v>122</v>
      </c>
      <c r="B5" s="144"/>
      <c r="C5" s="144"/>
      <c r="D5" s="144"/>
      <c r="E5" s="144"/>
    </row>
    <row r="6" spans="1:24" x14ac:dyDescent="0.25">
      <c r="A6" s="144"/>
      <c r="B6" s="144"/>
      <c r="C6" s="144"/>
      <c r="D6" s="144"/>
      <c r="E6" s="144"/>
    </row>
    <row r="7" spans="1:24" x14ac:dyDescent="0.25">
      <c r="A7" s="144"/>
      <c r="B7" s="144"/>
      <c r="C7" s="144"/>
      <c r="D7" s="144"/>
      <c r="E7" s="144"/>
    </row>
    <row r="8" spans="1:24" x14ac:dyDescent="0.25">
      <c r="A8" s="151" t="s">
        <v>64</v>
      </c>
      <c r="B8" s="144"/>
      <c r="C8" s="144"/>
      <c r="D8" s="144"/>
      <c r="E8" s="144"/>
    </row>
    <row r="9" spans="1:24" x14ac:dyDescent="0.25">
      <c r="A9" s="152" t="s">
        <v>60</v>
      </c>
      <c r="B9" s="152" t="s">
        <v>54</v>
      </c>
      <c r="C9" s="152" t="s">
        <v>55</v>
      </c>
      <c r="D9" s="152" t="s">
        <v>31</v>
      </c>
      <c r="E9" s="152" t="s">
        <v>61</v>
      </c>
    </row>
    <row r="10" spans="1:24" x14ac:dyDescent="0.25">
      <c r="A10" s="159" t="s">
        <v>65</v>
      </c>
      <c r="B10" s="160"/>
      <c r="C10" s="156"/>
      <c r="D10" s="156"/>
      <c r="E10" s="157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</row>
    <row r="11" spans="1:24" x14ac:dyDescent="0.25">
      <c r="A11" s="161" t="s">
        <v>66</v>
      </c>
      <c r="B11" s="162">
        <f>'SO 7528'!L14</f>
        <v>0</v>
      </c>
      <c r="C11" s="162">
        <f>'SO 7528'!M14</f>
        <v>0</v>
      </c>
      <c r="D11" s="162">
        <f>'SO 7528'!I14</f>
        <v>0</v>
      </c>
      <c r="E11" s="163">
        <f>'SO 7528'!S14</f>
        <v>0</v>
      </c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</row>
    <row r="12" spans="1:24" x14ac:dyDescent="0.25">
      <c r="A12" s="161" t="s">
        <v>123</v>
      </c>
      <c r="B12" s="162">
        <f>'SO 7528'!L32</f>
        <v>0</v>
      </c>
      <c r="C12" s="162">
        <f>'SO 7528'!M32</f>
        <v>0</v>
      </c>
      <c r="D12" s="162">
        <f>'SO 7528'!I32</f>
        <v>0</v>
      </c>
      <c r="E12" s="163">
        <f>'SO 7528'!S32</f>
        <v>146.54</v>
      </c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</row>
    <row r="13" spans="1:24" x14ac:dyDescent="0.25">
      <c r="A13" s="161" t="s">
        <v>124</v>
      </c>
      <c r="B13" s="162">
        <f>'SO 7528'!L41</f>
        <v>0</v>
      </c>
      <c r="C13" s="162">
        <f>'SO 7528'!M41</f>
        <v>0</v>
      </c>
      <c r="D13" s="162">
        <f>'SO 7528'!I41</f>
        <v>0</v>
      </c>
      <c r="E13" s="163">
        <f>'SO 7528'!S41</f>
        <v>73.11</v>
      </c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</row>
    <row r="14" spans="1:24" x14ac:dyDescent="0.25">
      <c r="A14" s="161" t="s">
        <v>67</v>
      </c>
      <c r="B14" s="162">
        <f>'SO 7528'!L51</f>
        <v>0</v>
      </c>
      <c r="C14" s="162">
        <f>'SO 7528'!M51</f>
        <v>0</v>
      </c>
      <c r="D14" s="162">
        <f>'SO 7528'!I51</f>
        <v>0</v>
      </c>
      <c r="E14" s="163">
        <f>'SO 7528'!S51</f>
        <v>181.19</v>
      </c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</row>
    <row r="15" spans="1:24" x14ac:dyDescent="0.25">
      <c r="A15" s="161" t="s">
        <v>68</v>
      </c>
      <c r="B15" s="162">
        <f>'SO 7528'!L55</f>
        <v>0</v>
      </c>
      <c r="C15" s="162">
        <f>'SO 7528'!M55</f>
        <v>0</v>
      </c>
      <c r="D15" s="162">
        <f>'SO 7528'!I55</f>
        <v>0</v>
      </c>
      <c r="E15" s="163">
        <f>'SO 7528'!S55</f>
        <v>0.19</v>
      </c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</row>
    <row r="16" spans="1:24" x14ac:dyDescent="0.25">
      <c r="A16" s="161" t="s">
        <v>69</v>
      </c>
      <c r="B16" s="162">
        <f>'SO 7528'!L60</f>
        <v>0</v>
      </c>
      <c r="C16" s="162">
        <f>'SO 7528'!M60</f>
        <v>0</v>
      </c>
      <c r="D16" s="162">
        <f>'SO 7528'!I60</f>
        <v>0</v>
      </c>
      <c r="E16" s="163">
        <f>'SO 7528'!S60</f>
        <v>9.73</v>
      </c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</row>
    <row r="17" spans="1:24" x14ac:dyDescent="0.25">
      <c r="A17" s="161" t="s">
        <v>125</v>
      </c>
      <c r="B17" s="162">
        <f>'SO 7528'!L65</f>
        <v>0</v>
      </c>
      <c r="C17" s="162">
        <f>'SO 7528'!M65</f>
        <v>0</v>
      </c>
      <c r="D17" s="162">
        <f>'SO 7528'!I65</f>
        <v>0</v>
      </c>
      <c r="E17" s="163">
        <f>'SO 7528'!S65</f>
        <v>0</v>
      </c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</row>
    <row r="18" spans="1:24" x14ac:dyDescent="0.25">
      <c r="A18" s="2" t="s">
        <v>65</v>
      </c>
      <c r="B18" s="164">
        <f>'SO 7528'!L67</f>
        <v>0</v>
      </c>
      <c r="C18" s="164">
        <f>'SO 7528'!M67</f>
        <v>0</v>
      </c>
      <c r="D18" s="164">
        <f>'SO 7528'!I67</f>
        <v>0</v>
      </c>
      <c r="E18" s="165">
        <f>'SO 7528'!S67</f>
        <v>410.76</v>
      </c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</row>
    <row r="19" spans="1:24" x14ac:dyDescent="0.25">
      <c r="A19" s="1"/>
      <c r="B19" s="154"/>
      <c r="C19" s="154"/>
      <c r="D19" s="154"/>
      <c r="E19" s="153"/>
    </row>
    <row r="20" spans="1:24" x14ac:dyDescent="0.25">
      <c r="A20" s="2" t="s">
        <v>126</v>
      </c>
      <c r="B20" s="164"/>
      <c r="C20" s="162"/>
      <c r="D20" s="162"/>
      <c r="E20" s="163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</row>
    <row r="21" spans="1:24" x14ac:dyDescent="0.25">
      <c r="A21" s="161" t="s">
        <v>127</v>
      </c>
      <c r="B21" s="162">
        <f>'SO 7528'!L77</f>
        <v>0</v>
      </c>
      <c r="C21" s="162">
        <f>'SO 7528'!M77</f>
        <v>0</v>
      </c>
      <c r="D21" s="162">
        <f>'SO 7528'!I77</f>
        <v>0</v>
      </c>
      <c r="E21" s="163">
        <f>'SO 7528'!S77</f>
        <v>0.03</v>
      </c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</row>
    <row r="22" spans="1:24" x14ac:dyDescent="0.25">
      <c r="A22" s="161" t="s">
        <v>128</v>
      </c>
      <c r="B22" s="162">
        <f>'SO 7528'!L84</f>
        <v>0</v>
      </c>
      <c r="C22" s="162">
        <f>'SO 7528'!M84</f>
        <v>0</v>
      </c>
      <c r="D22" s="162">
        <f>'SO 7528'!I84</f>
        <v>0</v>
      </c>
      <c r="E22" s="163">
        <f>'SO 7528'!S84</f>
        <v>0.74</v>
      </c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</row>
    <row r="23" spans="1:24" x14ac:dyDescent="0.25">
      <c r="A23" s="161" t="s">
        <v>129</v>
      </c>
      <c r="B23" s="162">
        <f>'SO 7528'!L91</f>
        <v>0</v>
      </c>
      <c r="C23" s="162">
        <f>'SO 7528'!M91</f>
        <v>0</v>
      </c>
      <c r="D23" s="162">
        <f>'SO 7528'!I91</f>
        <v>0</v>
      </c>
      <c r="E23" s="163">
        <f>'SO 7528'!S91</f>
        <v>0.39</v>
      </c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</row>
    <row r="24" spans="1:24" x14ac:dyDescent="0.25">
      <c r="A24" s="161" t="s">
        <v>130</v>
      </c>
      <c r="B24" s="162">
        <f>'SO 7528'!L112</f>
        <v>0</v>
      </c>
      <c r="C24" s="162">
        <f>'SO 7528'!M112</f>
        <v>0</v>
      </c>
      <c r="D24" s="162">
        <f>'SO 7528'!I112</f>
        <v>0</v>
      </c>
      <c r="E24" s="163">
        <f>'SO 7528'!S112</f>
        <v>5.21</v>
      </c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</row>
    <row r="25" spans="1:24" x14ac:dyDescent="0.25">
      <c r="A25" s="2" t="s">
        <v>126</v>
      </c>
      <c r="B25" s="164">
        <f>'SO 7528'!L114</f>
        <v>0</v>
      </c>
      <c r="C25" s="164">
        <f>'SO 7528'!M114</f>
        <v>0</v>
      </c>
      <c r="D25" s="164">
        <f>'SO 7528'!I114</f>
        <v>0</v>
      </c>
      <c r="E25" s="165">
        <f>'SO 7528'!S114</f>
        <v>6.37</v>
      </c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</row>
    <row r="26" spans="1:24" x14ac:dyDescent="0.25">
      <c r="A26" s="1"/>
      <c r="B26" s="154"/>
      <c r="C26" s="154"/>
      <c r="D26" s="154"/>
      <c r="E26" s="153"/>
    </row>
    <row r="27" spans="1:24" x14ac:dyDescent="0.25">
      <c r="A27" s="2" t="s">
        <v>131</v>
      </c>
      <c r="B27" s="164"/>
      <c r="C27" s="162"/>
      <c r="D27" s="162"/>
      <c r="E27" s="163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</row>
    <row r="28" spans="1:24" x14ac:dyDescent="0.25">
      <c r="A28" s="161" t="s">
        <v>132</v>
      </c>
      <c r="B28" s="162">
        <f>'SO 7528'!L141</f>
        <v>0</v>
      </c>
      <c r="C28" s="162">
        <f>'SO 7528'!M141</f>
        <v>0</v>
      </c>
      <c r="D28" s="162">
        <f>'SO 7528'!I141</f>
        <v>0</v>
      </c>
      <c r="E28" s="163">
        <f>'SO 7528'!S141</f>
        <v>0.3</v>
      </c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</row>
    <row r="29" spans="1:24" x14ac:dyDescent="0.25">
      <c r="A29" s="161" t="s">
        <v>133</v>
      </c>
      <c r="B29" s="162">
        <f>'SO 7528'!L146</f>
        <v>0</v>
      </c>
      <c r="C29" s="162">
        <f>'SO 7528'!M146</f>
        <v>0</v>
      </c>
      <c r="D29" s="162">
        <f>'SO 7528'!I146</f>
        <v>0</v>
      </c>
      <c r="E29" s="163">
        <f>'SO 7528'!S146</f>
        <v>0.03</v>
      </c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</row>
    <row r="30" spans="1:24" x14ac:dyDescent="0.25">
      <c r="A30" s="2" t="s">
        <v>131</v>
      </c>
      <c r="B30" s="164">
        <f>'SO 7528'!L148</f>
        <v>0</v>
      </c>
      <c r="C30" s="164">
        <f>'SO 7528'!M148</f>
        <v>0</v>
      </c>
      <c r="D30" s="164">
        <f>'SO 7528'!I148</f>
        <v>0</v>
      </c>
      <c r="E30" s="165">
        <f>'SO 7528'!S148</f>
        <v>0.33</v>
      </c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</row>
    <row r="31" spans="1:24" x14ac:dyDescent="0.25">
      <c r="A31" s="1"/>
      <c r="B31" s="154"/>
      <c r="C31" s="154"/>
      <c r="D31" s="154"/>
      <c r="E31" s="153"/>
    </row>
    <row r="32" spans="1:24" x14ac:dyDescent="0.25">
      <c r="A32" s="2" t="s">
        <v>70</v>
      </c>
      <c r="B32" s="164">
        <f>'SO 7528'!L149</f>
        <v>0</v>
      </c>
      <c r="C32" s="164">
        <f>'SO 7528'!M149</f>
        <v>0</v>
      </c>
      <c r="D32" s="164">
        <f>'SO 7528'!I149</f>
        <v>0</v>
      </c>
      <c r="E32" s="165">
        <f>'SO 7528'!S149</f>
        <v>417.46</v>
      </c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</row>
    <row r="33" spans="1:5" x14ac:dyDescent="0.25">
      <c r="A33" s="1"/>
      <c r="B33" s="154"/>
      <c r="C33" s="154"/>
      <c r="D33" s="154"/>
      <c r="E33" s="153"/>
    </row>
    <row r="34" spans="1:5" x14ac:dyDescent="0.25">
      <c r="A34" s="1"/>
      <c r="B34" s="154"/>
      <c r="C34" s="154"/>
      <c r="D34" s="154"/>
      <c r="E34" s="153"/>
    </row>
    <row r="35" spans="1:5" x14ac:dyDescent="0.25">
      <c r="A35" s="1"/>
      <c r="B35" s="154"/>
      <c r="C35" s="154"/>
      <c r="D35" s="154"/>
      <c r="E35" s="153"/>
    </row>
    <row r="36" spans="1:5" x14ac:dyDescent="0.25">
      <c r="A36" s="1"/>
      <c r="B36" s="154"/>
      <c r="C36" s="154"/>
      <c r="D36" s="154"/>
      <c r="E36" s="153"/>
    </row>
    <row r="37" spans="1:5" x14ac:dyDescent="0.25">
      <c r="A37" s="1"/>
      <c r="B37" s="154"/>
      <c r="C37" s="154"/>
      <c r="D37" s="154"/>
      <c r="E37" s="153"/>
    </row>
    <row r="38" spans="1:5" x14ac:dyDescent="0.25">
      <c r="A38" s="1"/>
      <c r="B38" s="154"/>
      <c r="C38" s="154"/>
      <c r="D38" s="154"/>
      <c r="E38" s="153"/>
    </row>
    <row r="39" spans="1:5" x14ac:dyDescent="0.25">
      <c r="A39" s="1"/>
      <c r="B39" s="154"/>
      <c r="C39" s="154"/>
      <c r="D39" s="154"/>
      <c r="E39" s="153"/>
    </row>
    <row r="40" spans="1:5" x14ac:dyDescent="0.25">
      <c r="A40" s="1"/>
      <c r="B40" s="154"/>
      <c r="C40" s="154"/>
      <c r="D40" s="154"/>
      <c r="E40" s="153"/>
    </row>
    <row r="41" spans="1:5" x14ac:dyDescent="0.25">
      <c r="A41" s="1"/>
      <c r="B41" s="154"/>
      <c r="C41" s="154"/>
      <c r="D41" s="154"/>
      <c r="E41" s="153"/>
    </row>
    <row r="42" spans="1:5" x14ac:dyDescent="0.25">
      <c r="A42" s="1"/>
      <c r="B42" s="154"/>
      <c r="C42" s="154"/>
      <c r="D42" s="154"/>
      <c r="E42" s="153"/>
    </row>
    <row r="43" spans="1:5" x14ac:dyDescent="0.25">
      <c r="A43" s="1"/>
      <c r="B43" s="154"/>
      <c r="C43" s="154"/>
      <c r="D43" s="154"/>
      <c r="E43" s="153"/>
    </row>
    <row r="44" spans="1:5" x14ac:dyDescent="0.25">
      <c r="A44" s="1"/>
      <c r="B44" s="154"/>
      <c r="C44" s="154"/>
      <c r="D44" s="154"/>
      <c r="E44" s="153"/>
    </row>
    <row r="45" spans="1:5" x14ac:dyDescent="0.25">
      <c r="A45" s="1"/>
      <c r="B45" s="154"/>
      <c r="C45" s="154"/>
      <c r="D45" s="154"/>
      <c r="E45" s="153"/>
    </row>
    <row r="46" spans="1:5" x14ac:dyDescent="0.25">
      <c r="A46" s="1"/>
      <c r="B46" s="154"/>
      <c r="C46" s="154"/>
      <c r="D46" s="154"/>
      <c r="E46" s="153"/>
    </row>
    <row r="47" spans="1:5" x14ac:dyDescent="0.25">
      <c r="A47" s="1"/>
      <c r="B47" s="154"/>
      <c r="C47" s="154"/>
      <c r="D47" s="154"/>
      <c r="E47" s="153"/>
    </row>
    <row r="48" spans="1:5" x14ac:dyDescent="0.25">
      <c r="A48" s="1"/>
      <c r="B48" s="154"/>
      <c r="C48" s="154"/>
      <c r="D48" s="154"/>
      <c r="E48" s="153"/>
    </row>
    <row r="49" spans="1:5" x14ac:dyDescent="0.25">
      <c r="A49" s="1"/>
      <c r="B49" s="154"/>
      <c r="C49" s="154"/>
      <c r="D49" s="154"/>
      <c r="E49" s="153"/>
    </row>
    <row r="50" spans="1:5" x14ac:dyDescent="0.25">
      <c r="A50" s="1"/>
      <c r="B50" s="154"/>
      <c r="C50" s="154"/>
      <c r="D50" s="154"/>
      <c r="E50" s="153"/>
    </row>
    <row r="51" spans="1:5" x14ac:dyDescent="0.25">
      <c r="A51" s="1"/>
      <c r="B51" s="154"/>
      <c r="C51" s="154"/>
      <c r="D51" s="154"/>
      <c r="E51" s="153"/>
    </row>
    <row r="52" spans="1:5" x14ac:dyDescent="0.25">
      <c r="A52" s="1"/>
      <c r="B52" s="154"/>
      <c r="C52" s="154"/>
      <c r="D52" s="154"/>
      <c r="E52" s="153"/>
    </row>
    <row r="53" spans="1:5" x14ac:dyDescent="0.25">
      <c r="A53" s="1"/>
      <c r="B53" s="154"/>
      <c r="C53" s="154"/>
      <c r="D53" s="154"/>
      <c r="E53" s="153"/>
    </row>
    <row r="54" spans="1:5" x14ac:dyDescent="0.25">
      <c r="A54" s="1"/>
      <c r="B54" s="154"/>
      <c r="C54" s="154"/>
      <c r="D54" s="154"/>
      <c r="E54" s="153"/>
    </row>
    <row r="55" spans="1:5" x14ac:dyDescent="0.25">
      <c r="A55" s="1"/>
      <c r="B55" s="154"/>
      <c r="C55" s="154"/>
      <c r="D55" s="154"/>
      <c r="E55" s="153"/>
    </row>
    <row r="56" spans="1:5" x14ac:dyDescent="0.25">
      <c r="A56" s="1"/>
      <c r="B56" s="154"/>
      <c r="C56" s="154"/>
      <c r="D56" s="154"/>
      <c r="E56" s="153"/>
    </row>
    <row r="57" spans="1:5" x14ac:dyDescent="0.25">
      <c r="A57" s="1"/>
      <c r="B57" s="154"/>
      <c r="C57" s="154"/>
      <c r="D57" s="154"/>
      <c r="E57" s="153"/>
    </row>
    <row r="58" spans="1:5" x14ac:dyDescent="0.25">
      <c r="A58" s="1"/>
      <c r="B58" s="1"/>
      <c r="C58" s="1"/>
      <c r="D58" s="1"/>
      <c r="E58" s="1"/>
    </row>
    <row r="59" spans="1:5" x14ac:dyDescent="0.25">
      <c r="A59" s="1"/>
      <c r="B59" s="1"/>
      <c r="C59" s="1"/>
      <c r="D59" s="1"/>
      <c r="E59" s="1"/>
    </row>
    <row r="60" spans="1:5" x14ac:dyDescent="0.25">
      <c r="A60" s="1"/>
      <c r="B60" s="1"/>
      <c r="C60" s="1"/>
      <c r="D60" s="1"/>
      <c r="E60" s="1"/>
    </row>
    <row r="61" spans="1:5" x14ac:dyDescent="0.25">
      <c r="A61" s="1"/>
      <c r="B61" s="1"/>
      <c r="C61" s="1"/>
      <c r="D61" s="1"/>
      <c r="E61" s="1"/>
    </row>
    <row r="62" spans="1:5" x14ac:dyDescent="0.25">
      <c r="A62" s="1"/>
      <c r="B62" s="1"/>
      <c r="C62" s="1"/>
      <c r="D62" s="1"/>
      <c r="E62" s="1"/>
    </row>
    <row r="63" spans="1:5" x14ac:dyDescent="0.25">
      <c r="A63" s="1"/>
      <c r="B63" s="1"/>
      <c r="C63" s="1"/>
      <c r="D63" s="1"/>
      <c r="E63" s="1"/>
    </row>
    <row r="64" spans="1:5" x14ac:dyDescent="0.25">
      <c r="A64" s="1"/>
      <c r="B64" s="1"/>
      <c r="C64" s="1"/>
      <c r="D64" s="1"/>
      <c r="E64" s="1"/>
    </row>
    <row r="65" spans="1:5" x14ac:dyDescent="0.25">
      <c r="A65" s="1"/>
      <c r="B65" s="1"/>
      <c r="C65" s="1"/>
      <c r="D65" s="1"/>
      <c r="E65" s="1"/>
    </row>
    <row r="66" spans="1:5" x14ac:dyDescent="0.25">
      <c r="A66" s="1"/>
      <c r="B66" s="1"/>
      <c r="C66" s="1"/>
      <c r="D66" s="1"/>
      <c r="E66" s="1"/>
    </row>
    <row r="67" spans="1:5" x14ac:dyDescent="0.25">
      <c r="A67" s="1"/>
      <c r="B67" s="1"/>
      <c r="C67" s="1"/>
      <c r="D67" s="1"/>
      <c r="E67" s="1"/>
    </row>
    <row r="68" spans="1:5" x14ac:dyDescent="0.25">
      <c r="A68" s="1"/>
      <c r="B68" s="1"/>
      <c r="C68" s="1"/>
      <c r="D68" s="1"/>
      <c r="E68" s="1"/>
    </row>
    <row r="69" spans="1:5" x14ac:dyDescent="0.25">
      <c r="A69" s="1"/>
      <c r="B69" s="1"/>
      <c r="C69" s="1"/>
      <c r="D69" s="1"/>
      <c r="E69" s="1"/>
    </row>
    <row r="70" spans="1:5" x14ac:dyDescent="0.25">
      <c r="A70" s="1"/>
      <c r="B70" s="1"/>
      <c r="C70" s="1"/>
      <c r="D70" s="1"/>
      <c r="E70" s="1"/>
    </row>
    <row r="71" spans="1:5" x14ac:dyDescent="0.25">
      <c r="A71" s="1"/>
      <c r="B71" s="1"/>
      <c r="C71" s="1"/>
      <c r="D71" s="1"/>
      <c r="E71" s="1"/>
    </row>
    <row r="72" spans="1:5" x14ac:dyDescent="0.25">
      <c r="A72" s="1"/>
      <c r="B72" s="1"/>
      <c r="C72" s="1"/>
      <c r="D72" s="1"/>
      <c r="E72" s="1"/>
    </row>
    <row r="73" spans="1:5" x14ac:dyDescent="0.25">
      <c r="A73" s="1"/>
      <c r="B73" s="1"/>
      <c r="C73" s="1"/>
      <c r="D73" s="1"/>
      <c r="E73" s="1"/>
    </row>
    <row r="74" spans="1:5" x14ac:dyDescent="0.25">
      <c r="A74" s="1"/>
      <c r="B74" s="1"/>
      <c r="C74" s="1"/>
      <c r="D74" s="1"/>
      <c r="E74" s="1"/>
    </row>
    <row r="75" spans="1:5" x14ac:dyDescent="0.25">
      <c r="A75" s="1"/>
      <c r="B75" s="1"/>
      <c r="C75" s="1"/>
      <c r="D75" s="1"/>
      <c r="E75" s="1"/>
    </row>
    <row r="76" spans="1:5" x14ac:dyDescent="0.25">
      <c r="A76" s="1"/>
      <c r="B76" s="1"/>
      <c r="C76" s="1"/>
      <c r="D76" s="1"/>
      <c r="E76" s="1"/>
    </row>
    <row r="77" spans="1:5" x14ac:dyDescent="0.25">
      <c r="A77" s="1"/>
      <c r="B77" s="1"/>
      <c r="C77" s="1"/>
      <c r="D77" s="1"/>
      <c r="E77" s="1"/>
    </row>
    <row r="78" spans="1:5" x14ac:dyDescent="0.25">
      <c r="A78" s="1"/>
      <c r="B78" s="1"/>
      <c r="C78" s="1"/>
      <c r="D78" s="1"/>
      <c r="E78" s="1"/>
    </row>
    <row r="79" spans="1:5" x14ac:dyDescent="0.25">
      <c r="A79" s="1"/>
      <c r="B79" s="1"/>
      <c r="C79" s="1"/>
      <c r="D79" s="1"/>
      <c r="E79" s="1"/>
    </row>
    <row r="80" spans="1:5" x14ac:dyDescent="0.25">
      <c r="A80" s="1"/>
      <c r="B80" s="1"/>
      <c r="C80" s="1"/>
      <c r="D80" s="1"/>
      <c r="E80" s="1"/>
    </row>
    <row r="81" spans="1:5" x14ac:dyDescent="0.25">
      <c r="A81" s="1"/>
      <c r="B81" s="1"/>
      <c r="C81" s="1"/>
      <c r="D81" s="1"/>
      <c r="E81" s="1"/>
    </row>
    <row r="82" spans="1:5" x14ac:dyDescent="0.25">
      <c r="A82" s="1"/>
      <c r="B82" s="1"/>
      <c r="C82" s="1"/>
      <c r="D82" s="1"/>
      <c r="E82" s="1"/>
    </row>
    <row r="83" spans="1:5" x14ac:dyDescent="0.25">
      <c r="A83" s="1"/>
      <c r="B83" s="1"/>
      <c r="C83" s="1"/>
      <c r="D83" s="1"/>
      <c r="E83" s="1"/>
    </row>
    <row r="84" spans="1:5" x14ac:dyDescent="0.25">
      <c r="A84" s="1"/>
      <c r="B84" s="1"/>
      <c r="C84" s="1"/>
      <c r="D84" s="1"/>
      <c r="E84" s="1"/>
    </row>
    <row r="85" spans="1:5" x14ac:dyDescent="0.25">
      <c r="A85" s="1"/>
      <c r="B85" s="1"/>
      <c r="C85" s="1"/>
      <c r="D85" s="1"/>
      <c r="E85" s="1"/>
    </row>
    <row r="86" spans="1:5" x14ac:dyDescent="0.25">
      <c r="A86" s="1"/>
      <c r="B86" s="1"/>
      <c r="C86" s="1"/>
      <c r="D86" s="1"/>
      <c r="E86" s="1"/>
    </row>
    <row r="87" spans="1:5" x14ac:dyDescent="0.25">
      <c r="A87" s="1"/>
      <c r="B87" s="1"/>
      <c r="C87" s="1"/>
      <c r="D87" s="1"/>
      <c r="E87" s="1"/>
    </row>
    <row r="88" spans="1:5" x14ac:dyDescent="0.25">
      <c r="A88" s="1"/>
      <c r="B88" s="1"/>
      <c r="C88" s="1"/>
      <c r="D88" s="1"/>
      <c r="E88" s="1"/>
    </row>
    <row r="89" spans="1:5" x14ac:dyDescent="0.25">
      <c r="A89" s="1"/>
      <c r="B89" s="1"/>
      <c r="C89" s="1"/>
      <c r="D89" s="1"/>
      <c r="E89" s="1"/>
    </row>
    <row r="90" spans="1:5" x14ac:dyDescent="0.25">
      <c r="A90" s="1"/>
      <c r="B90" s="1"/>
      <c r="C90" s="1"/>
      <c r="D90" s="1"/>
      <c r="E90" s="1"/>
    </row>
    <row r="91" spans="1:5" x14ac:dyDescent="0.25">
      <c r="A91" s="1"/>
      <c r="B91" s="1"/>
      <c r="C91" s="1"/>
      <c r="D91" s="1"/>
      <c r="E91" s="1"/>
    </row>
    <row r="92" spans="1:5" x14ac:dyDescent="0.25">
      <c r="A92" s="1"/>
      <c r="B92" s="1"/>
      <c r="C92" s="1"/>
      <c r="D92" s="1"/>
      <c r="E92" s="1"/>
    </row>
    <row r="93" spans="1:5" x14ac:dyDescent="0.25">
      <c r="A93" s="1"/>
      <c r="B93" s="1"/>
      <c r="C93" s="1"/>
      <c r="D93" s="1"/>
      <c r="E93" s="1"/>
    </row>
    <row r="94" spans="1:5" x14ac:dyDescent="0.25">
      <c r="A94" s="1"/>
      <c r="B94" s="1"/>
      <c r="C94" s="1"/>
      <c r="D94" s="1"/>
      <c r="E94" s="1"/>
    </row>
    <row r="95" spans="1:5" x14ac:dyDescent="0.25">
      <c r="A95" s="1"/>
      <c r="B95" s="1"/>
      <c r="C95" s="1"/>
      <c r="D95" s="1"/>
      <c r="E95" s="1"/>
    </row>
    <row r="96" spans="1:5" x14ac:dyDescent="0.25">
      <c r="A96" s="1"/>
      <c r="B96" s="1"/>
      <c r="C96" s="1"/>
      <c r="D96" s="1"/>
      <c r="E96" s="1"/>
    </row>
    <row r="97" spans="1:5" x14ac:dyDescent="0.25">
      <c r="A97" s="1"/>
      <c r="B97" s="1"/>
      <c r="C97" s="1"/>
      <c r="D97" s="1"/>
      <c r="E97" s="1"/>
    </row>
    <row r="98" spans="1:5" x14ac:dyDescent="0.25">
      <c r="A98" s="1"/>
      <c r="B98" s="1"/>
      <c r="C98" s="1"/>
      <c r="D98" s="1"/>
      <c r="E98" s="1"/>
    </row>
    <row r="99" spans="1:5" x14ac:dyDescent="0.25">
      <c r="A99" s="1"/>
      <c r="B99" s="1"/>
      <c r="C99" s="1"/>
      <c r="D99" s="1"/>
      <c r="E99" s="1"/>
    </row>
    <row r="100" spans="1:5" x14ac:dyDescent="0.25">
      <c r="A100" s="1"/>
      <c r="B100" s="1"/>
      <c r="C100" s="1"/>
      <c r="D100" s="1"/>
      <c r="E100" s="1"/>
    </row>
    <row r="101" spans="1:5" x14ac:dyDescent="0.25">
      <c r="A101" s="1"/>
      <c r="B101" s="1"/>
      <c r="C101" s="1"/>
      <c r="D101" s="1"/>
      <c r="E101" s="1"/>
    </row>
    <row r="102" spans="1:5" x14ac:dyDescent="0.25">
      <c r="A102" s="1"/>
      <c r="B102" s="1"/>
      <c r="C102" s="1"/>
      <c r="D102" s="1"/>
      <c r="E102" s="1"/>
    </row>
    <row r="103" spans="1:5" x14ac:dyDescent="0.25">
      <c r="A103" s="1"/>
      <c r="B103" s="1"/>
      <c r="C103" s="1"/>
      <c r="D103" s="1"/>
      <c r="E103" s="1"/>
    </row>
    <row r="104" spans="1:5" x14ac:dyDescent="0.25">
      <c r="A104" s="1"/>
      <c r="B104" s="1"/>
      <c r="C104" s="1"/>
      <c r="D104" s="1"/>
      <c r="E104" s="1"/>
    </row>
    <row r="105" spans="1:5" x14ac:dyDescent="0.25">
      <c r="A105" s="1"/>
      <c r="B105" s="1"/>
      <c r="C105" s="1"/>
      <c r="D105" s="1"/>
      <c r="E105" s="1"/>
    </row>
    <row r="106" spans="1:5" x14ac:dyDescent="0.25">
      <c r="A106" s="1"/>
      <c r="B106" s="1"/>
      <c r="C106" s="1"/>
      <c r="D106" s="1"/>
      <c r="E106" s="1"/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1"/>
      <c r="B108" s="1"/>
      <c r="C108" s="1"/>
      <c r="D108" s="1"/>
      <c r="E108" s="1"/>
    </row>
    <row r="109" spans="1:5" x14ac:dyDescent="0.25">
      <c r="A109" s="1"/>
      <c r="B109" s="1"/>
      <c r="C109" s="1"/>
      <c r="D109" s="1"/>
      <c r="E109" s="1"/>
    </row>
    <row r="110" spans="1:5" x14ac:dyDescent="0.25">
      <c r="A110" s="1"/>
      <c r="B110" s="1"/>
      <c r="C110" s="1"/>
      <c r="D110" s="1"/>
      <c r="E110" s="1"/>
    </row>
    <row r="111" spans="1:5" x14ac:dyDescent="0.25">
      <c r="A111" s="1"/>
      <c r="B111" s="1"/>
      <c r="C111" s="1"/>
      <c r="D111" s="1"/>
      <c r="E111" s="1"/>
    </row>
    <row r="112" spans="1:5" x14ac:dyDescent="0.25">
      <c r="A112" s="1"/>
      <c r="B112" s="1"/>
      <c r="C112" s="1"/>
      <c r="D112" s="1"/>
      <c r="E112" s="1"/>
    </row>
    <row r="113" spans="1:5" x14ac:dyDescent="0.25">
      <c r="A113" s="1"/>
      <c r="B113" s="1"/>
      <c r="C113" s="1"/>
      <c r="D113" s="1"/>
      <c r="E113" s="1"/>
    </row>
    <row r="114" spans="1:5" x14ac:dyDescent="0.25">
      <c r="A114" s="1"/>
      <c r="B114" s="1"/>
      <c r="C114" s="1"/>
      <c r="D114" s="1"/>
      <c r="E114" s="1"/>
    </row>
    <row r="115" spans="1:5" x14ac:dyDescent="0.25">
      <c r="A115" s="1"/>
      <c r="B115" s="1"/>
      <c r="C115" s="1"/>
      <c r="D115" s="1"/>
      <c r="E115" s="1"/>
    </row>
    <row r="116" spans="1:5" x14ac:dyDescent="0.25">
      <c r="A116" s="1"/>
      <c r="B116" s="1"/>
      <c r="C116" s="1"/>
      <c r="D116" s="1"/>
      <c r="E116" s="1"/>
    </row>
    <row r="117" spans="1:5" x14ac:dyDescent="0.25">
      <c r="A117" s="1"/>
      <c r="B117" s="1"/>
      <c r="C117" s="1"/>
      <c r="D117" s="1"/>
      <c r="E117" s="1"/>
    </row>
    <row r="118" spans="1:5" x14ac:dyDescent="0.25">
      <c r="A118" s="1"/>
      <c r="B118" s="1"/>
      <c r="C118" s="1"/>
      <c r="D118" s="1"/>
      <c r="E118" s="1"/>
    </row>
    <row r="119" spans="1:5" x14ac:dyDescent="0.25">
      <c r="A119" s="1"/>
      <c r="B119" s="1"/>
      <c r="C119" s="1"/>
      <c r="D119" s="1"/>
      <c r="E119" s="1"/>
    </row>
    <row r="120" spans="1:5" x14ac:dyDescent="0.25">
      <c r="A120" s="1"/>
      <c r="B120" s="1"/>
      <c r="C120" s="1"/>
      <c r="D120" s="1"/>
      <c r="E120" s="1"/>
    </row>
    <row r="121" spans="1:5" x14ac:dyDescent="0.25">
      <c r="A121" s="1"/>
      <c r="B121" s="1"/>
      <c r="C121" s="1"/>
      <c r="D121" s="1"/>
      <c r="E121" s="1"/>
    </row>
    <row r="122" spans="1:5" x14ac:dyDescent="0.25">
      <c r="A122" s="1"/>
      <c r="B122" s="1"/>
      <c r="C122" s="1"/>
      <c r="D122" s="1"/>
      <c r="E122" s="1"/>
    </row>
    <row r="123" spans="1:5" x14ac:dyDescent="0.25">
      <c r="A123" s="1"/>
      <c r="B123" s="1"/>
      <c r="C123" s="1"/>
      <c r="D123" s="1"/>
      <c r="E123" s="1"/>
    </row>
    <row r="124" spans="1:5" x14ac:dyDescent="0.25">
      <c r="A124" s="1"/>
      <c r="B124" s="1"/>
      <c r="C124" s="1"/>
      <c r="D124" s="1"/>
      <c r="E124" s="1"/>
    </row>
    <row r="125" spans="1:5" x14ac:dyDescent="0.25">
      <c r="A125" s="1"/>
      <c r="B125" s="1"/>
      <c r="C125" s="1"/>
      <c r="D125" s="1"/>
      <c r="E125" s="1"/>
    </row>
    <row r="126" spans="1:5" x14ac:dyDescent="0.25">
      <c r="A126" s="1"/>
      <c r="B126" s="1"/>
      <c r="C126" s="1"/>
      <c r="D126" s="1"/>
      <c r="E126" s="1"/>
    </row>
    <row r="127" spans="1:5" x14ac:dyDescent="0.25">
      <c r="A127" s="1"/>
      <c r="B127" s="1"/>
      <c r="C127" s="1"/>
      <c r="D127" s="1"/>
      <c r="E127" s="1"/>
    </row>
    <row r="128" spans="1:5" x14ac:dyDescent="0.25">
      <c r="A128" s="1"/>
      <c r="B128" s="1"/>
      <c r="C128" s="1"/>
      <c r="D128" s="1"/>
      <c r="E128" s="1"/>
    </row>
    <row r="129" spans="1:5" x14ac:dyDescent="0.25">
      <c r="A129" s="1"/>
      <c r="B129" s="1"/>
      <c r="C129" s="1"/>
      <c r="D129" s="1"/>
      <c r="E129" s="1"/>
    </row>
    <row r="130" spans="1:5" x14ac:dyDescent="0.25">
      <c r="A130" s="1"/>
      <c r="B130" s="1"/>
      <c r="C130" s="1"/>
      <c r="D130" s="1"/>
      <c r="E130" s="1"/>
    </row>
    <row r="131" spans="1:5" x14ac:dyDescent="0.25">
      <c r="A131" s="1"/>
      <c r="B131" s="1"/>
      <c r="C131" s="1"/>
      <c r="D131" s="1"/>
      <c r="E131" s="1"/>
    </row>
    <row r="132" spans="1:5" x14ac:dyDescent="0.25">
      <c r="A132" s="1"/>
      <c r="B132" s="1"/>
      <c r="C132" s="1"/>
      <c r="D132" s="1"/>
      <c r="E132" s="1"/>
    </row>
    <row r="133" spans="1:5" x14ac:dyDescent="0.25">
      <c r="A133" s="1"/>
      <c r="B133" s="1"/>
      <c r="C133" s="1"/>
      <c r="D133" s="1"/>
      <c r="E133" s="1"/>
    </row>
    <row r="134" spans="1:5" x14ac:dyDescent="0.25">
      <c r="A134" s="1"/>
      <c r="B134" s="1"/>
      <c r="C134" s="1"/>
      <c r="D134" s="1"/>
      <c r="E134" s="1"/>
    </row>
    <row r="135" spans="1:5" x14ac:dyDescent="0.25">
      <c r="A135" s="1"/>
      <c r="B135" s="1"/>
      <c r="C135" s="1"/>
      <c r="D135" s="1"/>
      <c r="E135" s="1"/>
    </row>
    <row r="136" spans="1:5" x14ac:dyDescent="0.25">
      <c r="A136" s="1"/>
      <c r="B136" s="1"/>
      <c r="C136" s="1"/>
      <c r="D136" s="1"/>
      <c r="E136" s="1"/>
    </row>
    <row r="137" spans="1:5" x14ac:dyDescent="0.25">
      <c r="A137" s="1"/>
      <c r="B137" s="1"/>
      <c r="C137" s="1"/>
      <c r="D137" s="1"/>
      <c r="E137" s="1"/>
    </row>
    <row r="138" spans="1:5" x14ac:dyDescent="0.25">
      <c r="A138" s="1"/>
      <c r="B138" s="1"/>
      <c r="C138" s="1"/>
      <c r="D138" s="1"/>
      <c r="E138" s="1"/>
    </row>
    <row r="139" spans="1:5" x14ac:dyDescent="0.25">
      <c r="A139" s="1"/>
      <c r="B139" s="1"/>
      <c r="C139" s="1"/>
      <c r="D139" s="1"/>
      <c r="E139" s="1"/>
    </row>
    <row r="140" spans="1:5" x14ac:dyDescent="0.25">
      <c r="A140" s="1"/>
      <c r="B140" s="1"/>
      <c r="C140" s="1"/>
      <c r="D140" s="1"/>
      <c r="E140" s="1"/>
    </row>
    <row r="141" spans="1:5" x14ac:dyDescent="0.25">
      <c r="A141" s="1"/>
      <c r="B141" s="1"/>
      <c r="C141" s="1"/>
      <c r="D141" s="1"/>
      <c r="E141" s="1"/>
    </row>
    <row r="142" spans="1:5" x14ac:dyDescent="0.25">
      <c r="A142" s="1"/>
      <c r="B142" s="1"/>
      <c r="C142" s="1"/>
      <c r="D142" s="1"/>
      <c r="E142" s="1"/>
    </row>
    <row r="143" spans="1:5" x14ac:dyDescent="0.25">
      <c r="A143" s="1"/>
      <c r="B143" s="1"/>
      <c r="C143" s="1"/>
      <c r="D143" s="1"/>
      <c r="E143" s="1"/>
    </row>
    <row r="144" spans="1:5" x14ac:dyDescent="0.25">
      <c r="A144" s="1"/>
      <c r="B144" s="1"/>
      <c r="C144" s="1"/>
      <c r="D144" s="1"/>
      <c r="E144" s="1"/>
    </row>
    <row r="145" spans="1:5" x14ac:dyDescent="0.25">
      <c r="A145" s="1"/>
      <c r="B145" s="1"/>
      <c r="C145" s="1"/>
      <c r="D145" s="1"/>
      <c r="E145" s="1"/>
    </row>
    <row r="146" spans="1:5" x14ac:dyDescent="0.25">
      <c r="A146" s="1"/>
      <c r="B146" s="1"/>
      <c r="C146" s="1"/>
      <c r="D146" s="1"/>
      <c r="E146" s="1"/>
    </row>
    <row r="147" spans="1:5" x14ac:dyDescent="0.25">
      <c r="A147" s="1"/>
      <c r="B147" s="1"/>
      <c r="C147" s="1"/>
      <c r="D147" s="1"/>
      <c r="E147" s="1"/>
    </row>
    <row r="148" spans="1:5" x14ac:dyDescent="0.25">
      <c r="A148" s="1"/>
      <c r="B148" s="1"/>
      <c r="C148" s="1"/>
      <c r="D148" s="1"/>
      <c r="E148" s="1"/>
    </row>
    <row r="149" spans="1:5" x14ac:dyDescent="0.25">
      <c r="A149" s="1"/>
      <c r="B149" s="1"/>
      <c r="C149" s="1"/>
      <c r="D149" s="1"/>
      <c r="E149" s="1"/>
    </row>
    <row r="150" spans="1:5" x14ac:dyDescent="0.25">
      <c r="A150" s="1"/>
      <c r="B150" s="1"/>
      <c r="C150" s="1"/>
      <c r="D150" s="1"/>
      <c r="E150" s="1"/>
    </row>
    <row r="151" spans="1:5" x14ac:dyDescent="0.25">
      <c r="A151" s="1"/>
      <c r="B151" s="1"/>
      <c r="C151" s="1"/>
      <c r="D151" s="1"/>
      <c r="E151" s="1"/>
    </row>
    <row r="152" spans="1:5" x14ac:dyDescent="0.25">
      <c r="A152" s="1"/>
      <c r="B152" s="1"/>
      <c r="C152" s="1"/>
      <c r="D152" s="1"/>
      <c r="E152" s="1"/>
    </row>
    <row r="153" spans="1:5" x14ac:dyDescent="0.25">
      <c r="A153" s="1"/>
      <c r="B153" s="1"/>
      <c r="C153" s="1"/>
      <c r="D153" s="1"/>
      <c r="E153" s="1"/>
    </row>
    <row r="154" spans="1:5" x14ac:dyDescent="0.25">
      <c r="A154" s="1"/>
      <c r="B154" s="1"/>
      <c r="C154" s="1"/>
      <c r="D154" s="1"/>
      <c r="E154" s="1"/>
    </row>
    <row r="155" spans="1:5" x14ac:dyDescent="0.25">
      <c r="A155" s="1"/>
      <c r="B155" s="1"/>
      <c r="C155" s="1"/>
      <c r="D155" s="1"/>
      <c r="E155" s="1"/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1"/>
      <c r="B157" s="1"/>
      <c r="C157" s="1"/>
      <c r="D157" s="1"/>
      <c r="E157" s="1"/>
    </row>
    <row r="158" spans="1:5" x14ac:dyDescent="0.25">
      <c r="A158" s="1"/>
      <c r="B158" s="1"/>
      <c r="C158" s="1"/>
      <c r="D158" s="1"/>
      <c r="E158" s="1"/>
    </row>
    <row r="159" spans="1:5" x14ac:dyDescent="0.25">
      <c r="A159" s="1"/>
      <c r="B159" s="1"/>
      <c r="C159" s="1"/>
      <c r="D159" s="1"/>
      <c r="E159" s="1"/>
    </row>
    <row r="160" spans="1:5" x14ac:dyDescent="0.25">
      <c r="A160" s="1"/>
      <c r="B160" s="1"/>
      <c r="C160" s="1"/>
      <c r="D160" s="1"/>
      <c r="E160" s="1"/>
    </row>
    <row r="161" spans="1:5" x14ac:dyDescent="0.25">
      <c r="A161" s="1"/>
      <c r="B161" s="1"/>
      <c r="C161" s="1"/>
      <c r="D161" s="1"/>
      <c r="E161" s="1"/>
    </row>
    <row r="162" spans="1:5" x14ac:dyDescent="0.25">
      <c r="A162" s="1"/>
      <c r="B162" s="1"/>
      <c r="C162" s="1"/>
      <c r="D162" s="1"/>
      <c r="E162" s="1"/>
    </row>
    <row r="163" spans="1:5" x14ac:dyDescent="0.25">
      <c r="A163" s="1"/>
      <c r="B163" s="1"/>
      <c r="C163" s="1"/>
      <c r="D163" s="1"/>
      <c r="E163" s="1"/>
    </row>
    <row r="164" spans="1:5" x14ac:dyDescent="0.25">
      <c r="A164" s="1"/>
      <c r="B164" s="1"/>
      <c r="C164" s="1"/>
      <c r="D164" s="1"/>
      <c r="E164" s="1"/>
    </row>
    <row r="165" spans="1:5" x14ac:dyDescent="0.25">
      <c r="A165" s="1"/>
      <c r="B165" s="1"/>
      <c r="C165" s="1"/>
      <c r="D165" s="1"/>
      <c r="E165" s="1"/>
    </row>
    <row r="166" spans="1:5" x14ac:dyDescent="0.25">
      <c r="A166" s="1"/>
      <c r="B166" s="1"/>
      <c r="C166" s="1"/>
      <c r="D166" s="1"/>
      <c r="E166" s="1"/>
    </row>
    <row r="167" spans="1:5" x14ac:dyDescent="0.25">
      <c r="A167" s="1"/>
      <c r="B167" s="1"/>
      <c r="C167" s="1"/>
      <c r="D167" s="1"/>
      <c r="E167" s="1"/>
    </row>
    <row r="168" spans="1:5" x14ac:dyDescent="0.25">
      <c r="A168" s="1"/>
      <c r="B168" s="1"/>
      <c r="C168" s="1"/>
      <c r="D168" s="1"/>
      <c r="E168" s="1"/>
    </row>
    <row r="169" spans="1:5" x14ac:dyDescent="0.25">
      <c r="A169" s="1"/>
      <c r="B169" s="1"/>
      <c r="C169" s="1"/>
      <c r="D169" s="1"/>
      <c r="E169" s="1"/>
    </row>
    <row r="170" spans="1:5" x14ac:dyDescent="0.25">
      <c r="A170" s="1"/>
      <c r="B170" s="1"/>
      <c r="C170" s="1"/>
      <c r="D170" s="1"/>
      <c r="E170" s="1"/>
    </row>
    <row r="171" spans="1:5" x14ac:dyDescent="0.25">
      <c r="A171" s="1"/>
      <c r="B171" s="1"/>
      <c r="C171" s="1"/>
      <c r="D171" s="1"/>
      <c r="E171" s="1"/>
    </row>
    <row r="172" spans="1:5" x14ac:dyDescent="0.25">
      <c r="A172" s="1"/>
      <c r="B172" s="1"/>
      <c r="C172" s="1"/>
      <c r="D172" s="1"/>
      <c r="E172" s="1"/>
    </row>
    <row r="173" spans="1:5" x14ac:dyDescent="0.25">
      <c r="A173" s="1"/>
      <c r="B173" s="1"/>
      <c r="C173" s="1"/>
      <c r="D173" s="1"/>
      <c r="E173" s="1"/>
    </row>
    <row r="174" spans="1:5" x14ac:dyDescent="0.25">
      <c r="A174" s="1"/>
      <c r="B174" s="1"/>
      <c r="C174" s="1"/>
      <c r="D174" s="1"/>
      <c r="E174" s="1"/>
    </row>
    <row r="175" spans="1:5" x14ac:dyDescent="0.25">
      <c r="A175" s="1"/>
      <c r="B175" s="1"/>
      <c r="C175" s="1"/>
      <c r="D175" s="1"/>
      <c r="E175" s="1"/>
    </row>
    <row r="176" spans="1:5" x14ac:dyDescent="0.25">
      <c r="A176" s="1"/>
      <c r="B176" s="1"/>
      <c r="C176" s="1"/>
      <c r="D176" s="1"/>
      <c r="E176" s="1"/>
    </row>
    <row r="177" spans="1:5" x14ac:dyDescent="0.25">
      <c r="A177" s="1"/>
      <c r="B177" s="1"/>
      <c r="C177" s="1"/>
      <c r="D177" s="1"/>
      <c r="E177" s="1"/>
    </row>
    <row r="178" spans="1:5" x14ac:dyDescent="0.25">
      <c r="A178" s="1"/>
      <c r="B178" s="1"/>
      <c r="C178" s="1"/>
      <c r="D178" s="1"/>
      <c r="E178" s="1"/>
    </row>
    <row r="179" spans="1:5" x14ac:dyDescent="0.25">
      <c r="A179" s="1"/>
      <c r="B179" s="1"/>
      <c r="C179" s="1"/>
      <c r="D179" s="1"/>
      <c r="E179" s="1"/>
    </row>
    <row r="180" spans="1:5" x14ac:dyDescent="0.25">
      <c r="A180" s="1"/>
      <c r="B180" s="1"/>
      <c r="C180" s="1"/>
      <c r="D180" s="1"/>
      <c r="E180" s="1"/>
    </row>
    <row r="181" spans="1:5" x14ac:dyDescent="0.25">
      <c r="A181" s="1"/>
      <c r="B181" s="1"/>
      <c r="C181" s="1"/>
      <c r="D181" s="1"/>
      <c r="E181" s="1"/>
    </row>
    <row r="182" spans="1:5" x14ac:dyDescent="0.25">
      <c r="A182" s="1"/>
      <c r="B182" s="1"/>
      <c r="C182" s="1"/>
      <c r="D182" s="1"/>
      <c r="E182" s="1"/>
    </row>
    <row r="183" spans="1:5" x14ac:dyDescent="0.25">
      <c r="A183" s="1"/>
      <c r="B183" s="1"/>
      <c r="C183" s="1"/>
      <c r="D183" s="1"/>
      <c r="E183" s="1"/>
    </row>
    <row r="184" spans="1:5" x14ac:dyDescent="0.25">
      <c r="A184" s="1"/>
      <c r="B184" s="1"/>
      <c r="C184" s="1"/>
      <c r="D184" s="1"/>
      <c r="E184" s="1"/>
    </row>
    <row r="185" spans="1:5" x14ac:dyDescent="0.25">
      <c r="A185" s="1"/>
      <c r="B185" s="1"/>
      <c r="C185" s="1"/>
      <c r="D185" s="1"/>
      <c r="E185" s="1"/>
    </row>
    <row r="186" spans="1:5" x14ac:dyDescent="0.25">
      <c r="A186" s="1"/>
      <c r="B186" s="1"/>
      <c r="C186" s="1"/>
      <c r="D186" s="1"/>
      <c r="E186" s="1"/>
    </row>
    <row r="187" spans="1:5" x14ac:dyDescent="0.25">
      <c r="A187" s="1"/>
      <c r="B187" s="1"/>
      <c r="C187" s="1"/>
      <c r="D187" s="1"/>
      <c r="E187" s="1"/>
    </row>
    <row r="188" spans="1:5" x14ac:dyDescent="0.25">
      <c r="A188" s="1"/>
      <c r="B188" s="1"/>
      <c r="C188" s="1"/>
      <c r="D188" s="1"/>
      <c r="E188" s="1"/>
    </row>
    <row r="189" spans="1:5" x14ac:dyDescent="0.25">
      <c r="A189" s="1"/>
      <c r="B189" s="1"/>
      <c r="C189" s="1"/>
      <c r="D189" s="1"/>
      <c r="E189" s="1"/>
    </row>
    <row r="190" spans="1:5" x14ac:dyDescent="0.25">
      <c r="A190" s="1"/>
      <c r="B190" s="1"/>
      <c r="C190" s="1"/>
      <c r="D190" s="1"/>
      <c r="E190" s="1"/>
    </row>
    <row r="191" spans="1:5" x14ac:dyDescent="0.25">
      <c r="A191" s="1"/>
      <c r="B191" s="1"/>
      <c r="C191" s="1"/>
      <c r="D191" s="1"/>
      <c r="E191" s="1"/>
    </row>
    <row r="192" spans="1:5" x14ac:dyDescent="0.25">
      <c r="A192" s="1"/>
      <c r="B192" s="1"/>
      <c r="C192" s="1"/>
      <c r="D192" s="1"/>
      <c r="E192" s="1"/>
    </row>
    <row r="193" spans="1:5" x14ac:dyDescent="0.25">
      <c r="A193" s="1"/>
      <c r="B193" s="1"/>
      <c r="C193" s="1"/>
      <c r="D193" s="1"/>
      <c r="E193" s="1"/>
    </row>
    <row r="194" spans="1:5" x14ac:dyDescent="0.25">
      <c r="A194" s="1"/>
      <c r="B194" s="1"/>
      <c r="C194" s="1"/>
      <c r="D194" s="1"/>
      <c r="E194" s="1"/>
    </row>
    <row r="195" spans="1:5" x14ac:dyDescent="0.25">
      <c r="A195" s="1"/>
      <c r="B195" s="1"/>
      <c r="C195" s="1"/>
      <c r="D195" s="1"/>
      <c r="E195" s="1"/>
    </row>
    <row r="196" spans="1:5" x14ac:dyDescent="0.25">
      <c r="A196" s="1"/>
      <c r="B196" s="1"/>
      <c r="C196" s="1"/>
      <c r="D196" s="1"/>
      <c r="E196" s="1"/>
    </row>
    <row r="197" spans="1:5" x14ac:dyDescent="0.25">
      <c r="A197" s="1"/>
      <c r="B197" s="1"/>
      <c r="C197" s="1"/>
      <c r="D197" s="1"/>
      <c r="E197" s="1"/>
    </row>
    <row r="198" spans="1:5" x14ac:dyDescent="0.25">
      <c r="A198" s="1"/>
      <c r="B198" s="1"/>
      <c r="C198" s="1"/>
      <c r="D198" s="1"/>
      <c r="E198" s="1"/>
    </row>
    <row r="199" spans="1:5" x14ac:dyDescent="0.25">
      <c r="A199" s="1"/>
      <c r="B199" s="1"/>
      <c r="C199" s="1"/>
      <c r="D199" s="1"/>
      <c r="E199" s="1"/>
    </row>
    <row r="200" spans="1:5" x14ac:dyDescent="0.25">
      <c r="A200" s="1"/>
      <c r="B200" s="1"/>
      <c r="C200" s="1"/>
      <c r="D200" s="1"/>
      <c r="E200" s="1"/>
    </row>
    <row r="201" spans="1:5" x14ac:dyDescent="0.25">
      <c r="A201" s="1"/>
      <c r="B201" s="1"/>
      <c r="C201" s="1"/>
      <c r="D201" s="1"/>
      <c r="E201" s="1"/>
    </row>
    <row r="202" spans="1:5" x14ac:dyDescent="0.25">
      <c r="A202" s="1"/>
      <c r="B202" s="1"/>
      <c r="C202" s="1"/>
      <c r="D202" s="1"/>
      <c r="E202" s="1"/>
    </row>
    <row r="203" spans="1:5" x14ac:dyDescent="0.25">
      <c r="A203" s="1"/>
      <c r="B203" s="1"/>
      <c r="C203" s="1"/>
      <c r="D203" s="1"/>
      <c r="E203" s="1"/>
    </row>
    <row r="204" spans="1:5" x14ac:dyDescent="0.25">
      <c r="A204" s="1"/>
      <c r="B204" s="1"/>
      <c r="C204" s="1"/>
      <c r="D204" s="1"/>
      <c r="E204" s="1"/>
    </row>
    <row r="205" spans="1:5" x14ac:dyDescent="0.25">
      <c r="A205" s="1"/>
      <c r="B205" s="1"/>
      <c r="C205" s="1"/>
      <c r="D205" s="1"/>
      <c r="E205" s="1"/>
    </row>
    <row r="206" spans="1:5" x14ac:dyDescent="0.25">
      <c r="A206" s="1"/>
      <c r="B206" s="1"/>
      <c r="C206" s="1"/>
      <c r="D206" s="1"/>
      <c r="E206" s="1"/>
    </row>
    <row r="207" spans="1:5" x14ac:dyDescent="0.25">
      <c r="A207" s="1"/>
      <c r="B207" s="1"/>
      <c r="C207" s="1"/>
      <c r="D207" s="1"/>
      <c r="E207" s="1"/>
    </row>
    <row r="208" spans="1:5" x14ac:dyDescent="0.25">
      <c r="A208" s="1"/>
      <c r="B208" s="1"/>
      <c r="C208" s="1"/>
      <c r="D208" s="1"/>
      <c r="E208" s="1"/>
    </row>
    <row r="209" spans="1:5" x14ac:dyDescent="0.25">
      <c r="A209" s="1"/>
      <c r="B209" s="1"/>
      <c r="C209" s="1"/>
      <c r="D209" s="1"/>
      <c r="E209" s="1"/>
    </row>
    <row r="210" spans="1:5" x14ac:dyDescent="0.25">
      <c r="A210" s="1"/>
      <c r="B210" s="1"/>
      <c r="C210" s="1"/>
      <c r="D210" s="1"/>
      <c r="E210" s="1"/>
    </row>
    <row r="211" spans="1:5" x14ac:dyDescent="0.25">
      <c r="A211" s="1"/>
      <c r="B211" s="1"/>
      <c r="C211" s="1"/>
      <c r="D211" s="1"/>
      <c r="E211" s="1"/>
    </row>
    <row r="212" spans="1:5" x14ac:dyDescent="0.25">
      <c r="A212" s="1"/>
      <c r="B212" s="1"/>
      <c r="C212" s="1"/>
      <c r="D212" s="1"/>
      <c r="E212" s="1"/>
    </row>
    <row r="213" spans="1:5" x14ac:dyDescent="0.25">
      <c r="A213" s="1"/>
      <c r="B213" s="1"/>
      <c r="C213" s="1"/>
      <c r="D213" s="1"/>
      <c r="E213" s="1"/>
    </row>
    <row r="214" spans="1:5" x14ac:dyDescent="0.25">
      <c r="A214" s="1"/>
      <c r="B214" s="1"/>
      <c r="C214" s="1"/>
      <c r="D214" s="1"/>
      <c r="E214" s="1"/>
    </row>
    <row r="215" spans="1:5" x14ac:dyDescent="0.25">
      <c r="A215" s="1"/>
      <c r="B215" s="1"/>
      <c r="C215" s="1"/>
      <c r="D215" s="1"/>
      <c r="E215" s="1"/>
    </row>
    <row r="216" spans="1:5" x14ac:dyDescent="0.25">
      <c r="A216" s="1"/>
      <c r="B216" s="1"/>
      <c r="C216" s="1"/>
      <c r="D216" s="1"/>
      <c r="E216" s="1"/>
    </row>
    <row r="217" spans="1:5" x14ac:dyDescent="0.25">
      <c r="A217" s="1"/>
      <c r="B217" s="1"/>
      <c r="C217" s="1"/>
      <c r="D217" s="1"/>
      <c r="E217" s="1"/>
    </row>
    <row r="218" spans="1:5" x14ac:dyDescent="0.25">
      <c r="A218" s="1"/>
      <c r="B218" s="1"/>
      <c r="C218" s="1"/>
      <c r="D218" s="1"/>
      <c r="E218" s="1"/>
    </row>
    <row r="219" spans="1:5" x14ac:dyDescent="0.25">
      <c r="A219" s="1"/>
      <c r="B219" s="1"/>
      <c r="C219" s="1"/>
      <c r="D219" s="1"/>
      <c r="E219" s="1"/>
    </row>
    <row r="220" spans="1:5" x14ac:dyDescent="0.25">
      <c r="A220" s="1"/>
      <c r="B220" s="1"/>
      <c r="C220" s="1"/>
      <c r="D220" s="1"/>
      <c r="E220" s="1"/>
    </row>
    <row r="221" spans="1:5" x14ac:dyDescent="0.25">
      <c r="A221" s="1"/>
      <c r="B221" s="1"/>
      <c r="C221" s="1"/>
      <c r="D221" s="1"/>
      <c r="E221" s="1"/>
    </row>
    <row r="222" spans="1:5" x14ac:dyDescent="0.25">
      <c r="A222" s="1"/>
      <c r="B222" s="1"/>
      <c r="C222" s="1"/>
      <c r="D222" s="1"/>
      <c r="E222" s="1"/>
    </row>
    <row r="223" spans="1:5" x14ac:dyDescent="0.25">
      <c r="A223" s="1"/>
      <c r="B223" s="1"/>
      <c r="C223" s="1"/>
      <c r="D223" s="1"/>
      <c r="E223" s="1"/>
    </row>
    <row r="224" spans="1:5" x14ac:dyDescent="0.25">
      <c r="A224" s="1"/>
      <c r="B224" s="1"/>
      <c r="C224" s="1"/>
      <c r="D224" s="1"/>
      <c r="E224" s="1"/>
    </row>
    <row r="225" spans="1:5" x14ac:dyDescent="0.25">
      <c r="A225" s="1"/>
      <c r="B225" s="1"/>
      <c r="C225" s="1"/>
      <c r="D225" s="1"/>
      <c r="E225" s="1"/>
    </row>
    <row r="226" spans="1:5" x14ac:dyDescent="0.25">
      <c r="A226" s="1"/>
      <c r="B226" s="1"/>
      <c r="C226" s="1"/>
      <c r="D226" s="1"/>
      <c r="E226" s="1"/>
    </row>
    <row r="227" spans="1:5" x14ac:dyDescent="0.25">
      <c r="A227" s="1"/>
      <c r="B227" s="1"/>
      <c r="C227" s="1"/>
      <c r="D227" s="1"/>
      <c r="E227" s="1"/>
    </row>
    <row r="228" spans="1:5" x14ac:dyDescent="0.25">
      <c r="A228" s="1"/>
      <c r="B228" s="1"/>
      <c r="C228" s="1"/>
      <c r="D228" s="1"/>
      <c r="E228" s="1"/>
    </row>
    <row r="229" spans="1:5" x14ac:dyDescent="0.25">
      <c r="A229" s="1"/>
      <c r="B229" s="1"/>
      <c r="C229" s="1"/>
      <c r="D229" s="1"/>
      <c r="E229" s="1"/>
    </row>
    <row r="230" spans="1:5" x14ac:dyDescent="0.25">
      <c r="A230" s="1"/>
      <c r="B230" s="1"/>
      <c r="C230" s="1"/>
      <c r="D230" s="1"/>
      <c r="E230" s="1"/>
    </row>
    <row r="231" spans="1:5" x14ac:dyDescent="0.25">
      <c r="A231" s="1"/>
      <c r="B231" s="1"/>
      <c r="C231" s="1"/>
      <c r="D231" s="1"/>
      <c r="E231" s="1"/>
    </row>
    <row r="232" spans="1:5" x14ac:dyDescent="0.25">
      <c r="A232" s="1"/>
      <c r="B232" s="1"/>
      <c r="C232" s="1"/>
      <c r="D232" s="1"/>
      <c r="E232" s="1"/>
    </row>
    <row r="233" spans="1:5" x14ac:dyDescent="0.25">
      <c r="A233" s="1"/>
      <c r="B233" s="1"/>
      <c r="C233" s="1"/>
      <c r="D233" s="1"/>
      <c r="E233" s="1"/>
    </row>
    <row r="234" spans="1:5" x14ac:dyDescent="0.25">
      <c r="A234" s="1"/>
      <c r="B234" s="1"/>
      <c r="C234" s="1"/>
      <c r="D234" s="1"/>
      <c r="E234" s="1"/>
    </row>
    <row r="235" spans="1:5" x14ac:dyDescent="0.25">
      <c r="A235" s="1"/>
      <c r="B235" s="1"/>
      <c r="C235" s="1"/>
      <c r="D235" s="1"/>
      <c r="E235" s="1"/>
    </row>
    <row r="236" spans="1:5" x14ac:dyDescent="0.25">
      <c r="A236" s="1"/>
      <c r="B236" s="1"/>
      <c r="C236" s="1"/>
      <c r="D236" s="1"/>
      <c r="E236" s="1"/>
    </row>
    <row r="237" spans="1:5" x14ac:dyDescent="0.25">
      <c r="A237" s="1"/>
      <c r="B237" s="1"/>
      <c r="C237" s="1"/>
      <c r="D237" s="1"/>
      <c r="E237" s="1"/>
    </row>
    <row r="238" spans="1:5" x14ac:dyDescent="0.25">
      <c r="A238" s="1"/>
      <c r="B238" s="1"/>
      <c r="C238" s="1"/>
      <c r="D238" s="1"/>
      <c r="E238" s="1"/>
    </row>
    <row r="239" spans="1:5" x14ac:dyDescent="0.25">
      <c r="A239" s="1"/>
      <c r="B239" s="1"/>
      <c r="C239" s="1"/>
      <c r="D239" s="1"/>
      <c r="E239" s="1"/>
    </row>
    <row r="240" spans="1:5" x14ac:dyDescent="0.25">
      <c r="A240" s="1"/>
      <c r="B240" s="1"/>
      <c r="C240" s="1"/>
      <c r="D240" s="1"/>
      <c r="E240" s="1"/>
    </row>
    <row r="241" spans="1:5" x14ac:dyDescent="0.25">
      <c r="A241" s="1"/>
      <c r="B241" s="1"/>
      <c r="C241" s="1"/>
      <c r="D241" s="1"/>
      <c r="E241" s="1"/>
    </row>
    <row r="242" spans="1:5" x14ac:dyDescent="0.25">
      <c r="A242" s="1"/>
      <c r="B242" s="1"/>
      <c r="C242" s="1"/>
      <c r="D242" s="1"/>
      <c r="E242" s="1"/>
    </row>
    <row r="243" spans="1:5" x14ac:dyDescent="0.25">
      <c r="A243" s="1"/>
      <c r="B243" s="1"/>
      <c r="C243" s="1"/>
      <c r="D243" s="1"/>
      <c r="E243" s="1"/>
    </row>
    <row r="244" spans="1:5" x14ac:dyDescent="0.25">
      <c r="A244" s="1"/>
      <c r="B244" s="1"/>
      <c r="C244" s="1"/>
      <c r="D244" s="1"/>
      <c r="E244" s="1"/>
    </row>
    <row r="245" spans="1:5" x14ac:dyDescent="0.25">
      <c r="A245" s="1"/>
      <c r="B245" s="1"/>
      <c r="C245" s="1"/>
      <c r="D245" s="1"/>
      <c r="E245" s="1"/>
    </row>
    <row r="246" spans="1:5" x14ac:dyDescent="0.25">
      <c r="A246" s="1"/>
      <c r="B246" s="1"/>
      <c r="C246" s="1"/>
      <c r="D246" s="1"/>
      <c r="E246" s="1"/>
    </row>
    <row r="247" spans="1:5" x14ac:dyDescent="0.25">
      <c r="A247" s="1"/>
      <c r="B247" s="1"/>
      <c r="C247" s="1"/>
      <c r="D247" s="1"/>
      <c r="E247" s="1"/>
    </row>
    <row r="248" spans="1:5" x14ac:dyDescent="0.25">
      <c r="A248" s="1"/>
      <c r="B248" s="1"/>
      <c r="C248" s="1"/>
      <c r="D248" s="1"/>
      <c r="E248" s="1"/>
    </row>
    <row r="249" spans="1:5" x14ac:dyDescent="0.25">
      <c r="A249" s="1"/>
      <c r="B249" s="1"/>
      <c r="C249" s="1"/>
      <c r="D249" s="1"/>
      <c r="E249" s="1"/>
    </row>
    <row r="250" spans="1:5" x14ac:dyDescent="0.25">
      <c r="A250" s="1"/>
      <c r="B250" s="1"/>
      <c r="C250" s="1"/>
      <c r="D250" s="1"/>
      <c r="E250" s="1"/>
    </row>
    <row r="251" spans="1:5" x14ac:dyDescent="0.25">
      <c r="A251" s="1"/>
      <c r="B251" s="1"/>
      <c r="C251" s="1"/>
      <c r="D251" s="1"/>
      <c r="E251" s="1"/>
    </row>
    <row r="252" spans="1:5" x14ac:dyDescent="0.25">
      <c r="A252" s="1"/>
      <c r="B252" s="1"/>
      <c r="C252" s="1"/>
      <c r="D252" s="1"/>
      <c r="E252" s="1"/>
    </row>
    <row r="253" spans="1:5" x14ac:dyDescent="0.25">
      <c r="A253" s="1"/>
      <c r="B253" s="1"/>
      <c r="C253" s="1"/>
      <c r="D253" s="1"/>
      <c r="E253" s="1"/>
    </row>
    <row r="254" spans="1:5" x14ac:dyDescent="0.25">
      <c r="A254" s="1"/>
      <c r="B254" s="1"/>
      <c r="C254" s="1"/>
      <c r="D254" s="1"/>
      <c r="E254" s="1"/>
    </row>
    <row r="255" spans="1:5" x14ac:dyDescent="0.25">
      <c r="A255" s="1"/>
      <c r="B255" s="1"/>
      <c r="C255" s="1"/>
      <c r="D255" s="1"/>
      <c r="E255" s="1"/>
    </row>
    <row r="256" spans="1:5" x14ac:dyDescent="0.25">
      <c r="A256" s="1"/>
      <c r="B256" s="1"/>
      <c r="C256" s="1"/>
      <c r="D256" s="1"/>
      <c r="E256" s="1"/>
    </row>
    <row r="257" spans="1:5" x14ac:dyDescent="0.25">
      <c r="A257" s="1"/>
      <c r="B257" s="1"/>
      <c r="C257" s="1"/>
      <c r="D257" s="1"/>
      <c r="E257" s="1"/>
    </row>
    <row r="258" spans="1:5" x14ac:dyDescent="0.25">
      <c r="A258" s="1"/>
      <c r="B258" s="1"/>
      <c r="C258" s="1"/>
      <c r="D258" s="1"/>
      <c r="E258" s="1"/>
    </row>
    <row r="259" spans="1:5" x14ac:dyDescent="0.25">
      <c r="A259" s="1"/>
      <c r="B259" s="1"/>
      <c r="C259" s="1"/>
      <c r="D259" s="1"/>
      <c r="E259" s="1"/>
    </row>
    <row r="260" spans="1:5" x14ac:dyDescent="0.25">
      <c r="A260" s="1"/>
      <c r="B260" s="1"/>
      <c r="C260" s="1"/>
      <c r="D260" s="1"/>
      <c r="E260" s="1"/>
    </row>
    <row r="261" spans="1:5" x14ac:dyDescent="0.25">
      <c r="A261" s="1"/>
      <c r="B261" s="1"/>
      <c r="C261" s="1"/>
      <c r="D261" s="1"/>
      <c r="E261" s="1"/>
    </row>
    <row r="262" spans="1:5" x14ac:dyDescent="0.25">
      <c r="A262" s="1"/>
      <c r="B262" s="1"/>
      <c r="C262" s="1"/>
      <c r="D262" s="1"/>
      <c r="E262" s="1"/>
    </row>
    <row r="263" spans="1:5" x14ac:dyDescent="0.25">
      <c r="A263" s="1"/>
      <c r="B263" s="1"/>
      <c r="C263" s="1"/>
      <c r="D263" s="1"/>
      <c r="E263" s="1"/>
    </row>
    <row r="264" spans="1:5" x14ac:dyDescent="0.25">
      <c r="A264" s="1"/>
      <c r="B264" s="1"/>
      <c r="C264" s="1"/>
      <c r="D264" s="1"/>
      <c r="E264" s="1"/>
    </row>
    <row r="265" spans="1:5" x14ac:dyDescent="0.25">
      <c r="A265" s="1"/>
      <c r="B265" s="1"/>
      <c r="C265" s="1"/>
      <c r="D265" s="1"/>
      <c r="E265" s="1"/>
    </row>
    <row r="266" spans="1:5" x14ac:dyDescent="0.25">
      <c r="A266" s="1"/>
      <c r="B266" s="1"/>
      <c r="C266" s="1"/>
      <c r="D266" s="1"/>
      <c r="E266" s="1"/>
    </row>
    <row r="267" spans="1:5" x14ac:dyDescent="0.25">
      <c r="A267" s="1"/>
      <c r="B267" s="1"/>
      <c r="C267" s="1"/>
      <c r="D267" s="1"/>
      <c r="E267" s="1"/>
    </row>
    <row r="268" spans="1:5" x14ac:dyDescent="0.25">
      <c r="A268" s="1"/>
      <c r="B268" s="1"/>
      <c r="C268" s="1"/>
      <c r="D268" s="1"/>
      <c r="E268" s="1"/>
    </row>
    <row r="269" spans="1:5" x14ac:dyDescent="0.25">
      <c r="A269" s="1"/>
      <c r="B269" s="1"/>
      <c r="C269" s="1"/>
      <c r="D269" s="1"/>
      <c r="E269" s="1"/>
    </row>
    <row r="270" spans="1:5" x14ac:dyDescent="0.25">
      <c r="A270" s="1"/>
      <c r="B270" s="1"/>
      <c r="C270" s="1"/>
      <c r="D270" s="1"/>
      <c r="E270" s="1"/>
    </row>
    <row r="271" spans="1:5" x14ac:dyDescent="0.25">
      <c r="A271" s="1"/>
      <c r="B271" s="1"/>
      <c r="C271" s="1"/>
      <c r="D271" s="1"/>
      <c r="E271" s="1"/>
    </row>
    <row r="272" spans="1:5" x14ac:dyDescent="0.25">
      <c r="A272" s="1"/>
      <c r="B272" s="1"/>
      <c r="C272" s="1"/>
      <c r="D272" s="1"/>
      <c r="E272" s="1"/>
    </row>
    <row r="273" spans="1:5" x14ac:dyDescent="0.25">
      <c r="A273" s="1"/>
      <c r="B273" s="1"/>
      <c r="C273" s="1"/>
      <c r="D273" s="1"/>
      <c r="E273" s="1"/>
    </row>
    <row r="274" spans="1:5" x14ac:dyDescent="0.25">
      <c r="A274" s="1"/>
      <c r="B274" s="1"/>
      <c r="C274" s="1"/>
      <c r="D274" s="1"/>
      <c r="E274" s="1"/>
    </row>
    <row r="275" spans="1:5" x14ac:dyDescent="0.25">
      <c r="A275" s="1"/>
      <c r="B275" s="1"/>
      <c r="C275" s="1"/>
      <c r="D275" s="1"/>
      <c r="E275" s="1"/>
    </row>
    <row r="276" spans="1:5" x14ac:dyDescent="0.25">
      <c r="A276" s="1"/>
      <c r="B276" s="1"/>
      <c r="C276" s="1"/>
      <c r="D276" s="1"/>
      <c r="E276" s="1"/>
    </row>
    <row r="277" spans="1:5" x14ac:dyDescent="0.25">
      <c r="A277" s="1"/>
      <c r="B277" s="1"/>
      <c r="C277" s="1"/>
      <c r="D277" s="1"/>
      <c r="E277" s="1"/>
    </row>
    <row r="278" spans="1:5" x14ac:dyDescent="0.25">
      <c r="A278" s="1"/>
      <c r="B278" s="1"/>
      <c r="C278" s="1"/>
      <c r="D278" s="1"/>
      <c r="E278" s="1"/>
    </row>
    <row r="279" spans="1:5" x14ac:dyDescent="0.25">
      <c r="A279" s="1"/>
      <c r="B279" s="1"/>
      <c r="C279" s="1"/>
      <c r="D279" s="1"/>
      <c r="E279" s="1"/>
    </row>
    <row r="280" spans="1:5" x14ac:dyDescent="0.25">
      <c r="A280" s="1"/>
      <c r="B280" s="1"/>
      <c r="C280" s="1"/>
      <c r="D280" s="1"/>
      <c r="E280" s="1"/>
    </row>
    <row r="281" spans="1:5" x14ac:dyDescent="0.25">
      <c r="A281" s="1"/>
      <c r="B281" s="1"/>
      <c r="C281" s="1"/>
      <c r="D281" s="1"/>
      <c r="E281" s="1"/>
    </row>
    <row r="282" spans="1:5" x14ac:dyDescent="0.25">
      <c r="A282" s="1"/>
      <c r="B282" s="1"/>
      <c r="C282" s="1"/>
      <c r="D282" s="1"/>
      <c r="E282" s="1"/>
    </row>
    <row r="283" spans="1:5" x14ac:dyDescent="0.25">
      <c r="A283" s="1"/>
      <c r="B283" s="1"/>
      <c r="C283" s="1"/>
      <c r="D283" s="1"/>
      <c r="E283" s="1"/>
    </row>
    <row r="284" spans="1:5" x14ac:dyDescent="0.25">
      <c r="A284" s="1"/>
      <c r="B284" s="1"/>
      <c r="C284" s="1"/>
      <c r="D284" s="1"/>
      <c r="E284" s="1"/>
    </row>
    <row r="285" spans="1:5" x14ac:dyDescent="0.25">
      <c r="A285" s="1"/>
      <c r="B285" s="1"/>
      <c r="C285" s="1"/>
      <c r="D285" s="1"/>
      <c r="E285" s="1"/>
    </row>
    <row r="286" spans="1:5" x14ac:dyDescent="0.25">
      <c r="A286" s="1"/>
      <c r="B286" s="1"/>
      <c r="C286" s="1"/>
      <c r="D286" s="1"/>
      <c r="E286" s="1"/>
    </row>
    <row r="287" spans="1:5" x14ac:dyDescent="0.25">
      <c r="A287" s="1"/>
      <c r="B287" s="1"/>
      <c r="C287" s="1"/>
      <c r="D287" s="1"/>
      <c r="E287" s="1"/>
    </row>
    <row r="288" spans="1:5" x14ac:dyDescent="0.25">
      <c r="A288" s="1"/>
      <c r="B288" s="1"/>
      <c r="C288" s="1"/>
      <c r="D288" s="1"/>
      <c r="E288" s="1"/>
    </row>
    <row r="289" spans="1:5" x14ac:dyDescent="0.25">
      <c r="A289" s="1"/>
      <c r="B289" s="1"/>
      <c r="C289" s="1"/>
      <c r="D289" s="1"/>
      <c r="E289" s="1"/>
    </row>
    <row r="290" spans="1:5" x14ac:dyDescent="0.25">
      <c r="A290" s="1"/>
      <c r="B290" s="1"/>
      <c r="C290" s="1"/>
      <c r="D290" s="1"/>
      <c r="E290" s="1"/>
    </row>
    <row r="291" spans="1:5" x14ac:dyDescent="0.25">
      <c r="A291" s="1"/>
      <c r="B291" s="1"/>
      <c r="C291" s="1"/>
      <c r="D291" s="1"/>
      <c r="E291" s="1"/>
    </row>
    <row r="292" spans="1:5" x14ac:dyDescent="0.25">
      <c r="A292" s="1"/>
      <c r="B292" s="1"/>
      <c r="C292" s="1"/>
      <c r="D292" s="1"/>
      <c r="E292" s="1"/>
    </row>
    <row r="293" spans="1:5" x14ac:dyDescent="0.25">
      <c r="A293" s="1"/>
      <c r="B293" s="1"/>
      <c r="C293" s="1"/>
      <c r="D293" s="1"/>
      <c r="E293" s="1"/>
    </row>
    <row r="294" spans="1:5" x14ac:dyDescent="0.25">
      <c r="A294" s="1"/>
      <c r="B294" s="1"/>
      <c r="C294" s="1"/>
      <c r="D294" s="1"/>
      <c r="E294" s="1"/>
    </row>
    <row r="295" spans="1:5" x14ac:dyDescent="0.25">
      <c r="A295" s="1"/>
      <c r="B295" s="1"/>
      <c r="C295" s="1"/>
      <c r="D295" s="1"/>
      <c r="E295" s="1"/>
    </row>
    <row r="296" spans="1:5" x14ac:dyDescent="0.25">
      <c r="A296" s="1"/>
      <c r="B296" s="1"/>
      <c r="C296" s="1"/>
      <c r="D296" s="1"/>
      <c r="E296" s="1"/>
    </row>
    <row r="297" spans="1:5" x14ac:dyDescent="0.25">
      <c r="A297" s="1"/>
      <c r="B297" s="1"/>
      <c r="C297" s="1"/>
      <c r="D297" s="1"/>
      <c r="E297" s="1"/>
    </row>
    <row r="298" spans="1:5" x14ac:dyDescent="0.25">
      <c r="A298" s="1"/>
      <c r="B298" s="1"/>
      <c r="C298" s="1"/>
      <c r="D298" s="1"/>
      <c r="E298" s="1"/>
    </row>
    <row r="299" spans="1:5" x14ac:dyDescent="0.25">
      <c r="A299" s="1"/>
      <c r="B299" s="1"/>
      <c r="C299" s="1"/>
      <c r="D299" s="1"/>
      <c r="E299" s="1"/>
    </row>
    <row r="300" spans="1:5" x14ac:dyDescent="0.25">
      <c r="A300" s="1"/>
      <c r="B300" s="1"/>
      <c r="C300" s="1"/>
      <c r="D300" s="1"/>
      <c r="E300" s="1"/>
    </row>
    <row r="301" spans="1:5" x14ac:dyDescent="0.25">
      <c r="A301" s="1"/>
      <c r="B301" s="1"/>
      <c r="C301" s="1"/>
      <c r="D301" s="1"/>
      <c r="E301" s="1"/>
    </row>
    <row r="302" spans="1:5" x14ac:dyDescent="0.25">
      <c r="A302" s="1"/>
      <c r="B302" s="1"/>
      <c r="C302" s="1"/>
      <c r="D302" s="1"/>
      <c r="E302" s="1"/>
    </row>
    <row r="303" spans="1:5" x14ac:dyDescent="0.25">
      <c r="A303" s="1"/>
      <c r="B303" s="1"/>
      <c r="C303" s="1"/>
      <c r="D303" s="1"/>
      <c r="E303" s="1"/>
    </row>
    <row r="304" spans="1:5" x14ac:dyDescent="0.25">
      <c r="A304" s="1"/>
      <c r="B304" s="1"/>
      <c r="C304" s="1"/>
      <c r="D304" s="1"/>
      <c r="E304" s="1"/>
    </row>
    <row r="305" spans="1:5" x14ac:dyDescent="0.25">
      <c r="A305" s="1"/>
      <c r="B305" s="1"/>
      <c r="C305" s="1"/>
      <c r="D305" s="1"/>
      <c r="E305" s="1"/>
    </row>
    <row r="306" spans="1:5" x14ac:dyDescent="0.25">
      <c r="A306" s="1"/>
      <c r="B306" s="1"/>
      <c r="C306" s="1"/>
      <c r="D306" s="1"/>
      <c r="E306" s="1"/>
    </row>
    <row r="307" spans="1:5" x14ac:dyDescent="0.25">
      <c r="A307" s="1"/>
      <c r="B307" s="1"/>
      <c r="C307" s="1"/>
      <c r="D307" s="1"/>
      <c r="E307" s="1"/>
    </row>
    <row r="308" spans="1:5" x14ac:dyDescent="0.25">
      <c r="A308" s="1"/>
      <c r="B308" s="1"/>
      <c r="C308" s="1"/>
      <c r="D308" s="1"/>
      <c r="E308" s="1"/>
    </row>
    <row r="309" spans="1:5" x14ac:dyDescent="0.25">
      <c r="A309" s="1"/>
      <c r="B309" s="1"/>
      <c r="C309" s="1"/>
      <c r="D309" s="1"/>
      <c r="E309" s="1"/>
    </row>
    <row r="310" spans="1:5" x14ac:dyDescent="0.25">
      <c r="A310" s="1"/>
      <c r="B310" s="1"/>
      <c r="C310" s="1"/>
      <c r="D310" s="1"/>
      <c r="E310" s="1"/>
    </row>
    <row r="311" spans="1:5" x14ac:dyDescent="0.25">
      <c r="A311" s="1"/>
      <c r="B311" s="1"/>
      <c r="C311" s="1"/>
      <c r="D311" s="1"/>
      <c r="E311" s="1"/>
    </row>
    <row r="312" spans="1:5" x14ac:dyDescent="0.25">
      <c r="A312" s="1"/>
      <c r="B312" s="1"/>
      <c r="C312" s="1"/>
      <c r="D312" s="1"/>
      <c r="E312" s="1"/>
    </row>
    <row r="313" spans="1:5" x14ac:dyDescent="0.25">
      <c r="A313" s="1"/>
      <c r="B313" s="1"/>
      <c r="C313" s="1"/>
      <c r="D313" s="1"/>
      <c r="E313" s="1"/>
    </row>
    <row r="314" spans="1:5" x14ac:dyDescent="0.25">
      <c r="A314" s="1"/>
      <c r="B314" s="1"/>
      <c r="C314" s="1"/>
      <c r="D314" s="1"/>
      <c r="E314" s="1"/>
    </row>
    <row r="315" spans="1:5" x14ac:dyDescent="0.25">
      <c r="A315" s="1"/>
      <c r="B315" s="1"/>
      <c r="C315" s="1"/>
      <c r="D315" s="1"/>
      <c r="E315" s="1"/>
    </row>
    <row r="316" spans="1:5" x14ac:dyDescent="0.25">
      <c r="A316" s="1"/>
      <c r="B316" s="1"/>
      <c r="C316" s="1"/>
      <c r="D316" s="1"/>
      <c r="E316" s="1"/>
    </row>
    <row r="317" spans="1:5" x14ac:dyDescent="0.25">
      <c r="A317" s="1"/>
      <c r="B317" s="1"/>
      <c r="C317" s="1"/>
      <c r="D317" s="1"/>
      <c r="E317" s="1"/>
    </row>
    <row r="318" spans="1:5" x14ac:dyDescent="0.25">
      <c r="A318" s="1"/>
      <c r="B318" s="1"/>
      <c r="C318" s="1"/>
      <c r="D318" s="1"/>
      <c r="E318" s="1"/>
    </row>
    <row r="319" spans="1:5" x14ac:dyDescent="0.25">
      <c r="A319" s="1"/>
      <c r="B319" s="1"/>
      <c r="C319" s="1"/>
      <c r="D319" s="1"/>
      <c r="E319" s="1"/>
    </row>
    <row r="320" spans="1:5" x14ac:dyDescent="0.25">
      <c r="A320" s="1"/>
      <c r="B320" s="1"/>
      <c r="C320" s="1"/>
      <c r="D320" s="1"/>
      <c r="E320" s="1"/>
    </row>
    <row r="321" spans="1:5" x14ac:dyDescent="0.25">
      <c r="A321" s="1"/>
      <c r="B321" s="1"/>
      <c r="C321" s="1"/>
      <c r="D321" s="1"/>
      <c r="E321" s="1"/>
    </row>
    <row r="322" spans="1:5" x14ac:dyDescent="0.25">
      <c r="A322" s="1"/>
      <c r="B322" s="1"/>
      <c r="C322" s="1"/>
      <c r="D322" s="1"/>
      <c r="E322" s="1"/>
    </row>
    <row r="323" spans="1:5" x14ac:dyDescent="0.25">
      <c r="A323" s="1"/>
      <c r="B323" s="1"/>
      <c r="C323" s="1"/>
      <c r="D323" s="1"/>
      <c r="E323" s="1"/>
    </row>
    <row r="324" spans="1:5" x14ac:dyDescent="0.25">
      <c r="A324" s="1"/>
      <c r="B324" s="1"/>
      <c r="C324" s="1"/>
      <c r="D324" s="1"/>
      <c r="E324" s="1"/>
    </row>
    <row r="325" spans="1:5" x14ac:dyDescent="0.25">
      <c r="A325" s="1"/>
      <c r="B325" s="1"/>
      <c r="C325" s="1"/>
      <c r="D325" s="1"/>
      <c r="E325" s="1"/>
    </row>
    <row r="326" spans="1:5" x14ac:dyDescent="0.25">
      <c r="A326" s="1"/>
      <c r="B326" s="1"/>
      <c r="C326" s="1"/>
      <c r="D326" s="1"/>
      <c r="E326" s="1"/>
    </row>
    <row r="327" spans="1:5" x14ac:dyDescent="0.25">
      <c r="A327" s="1"/>
      <c r="B327" s="1"/>
      <c r="C327" s="1"/>
      <c r="D327" s="1"/>
      <c r="E327" s="1"/>
    </row>
    <row r="328" spans="1:5" x14ac:dyDescent="0.25">
      <c r="A328" s="1"/>
      <c r="B328" s="1"/>
      <c r="C328" s="1"/>
      <c r="D328" s="1"/>
      <c r="E328" s="1"/>
    </row>
    <row r="329" spans="1:5" x14ac:dyDescent="0.25">
      <c r="A329" s="1"/>
      <c r="B329" s="1"/>
      <c r="C329" s="1"/>
      <c r="D329" s="1"/>
      <c r="E329" s="1"/>
    </row>
    <row r="330" spans="1:5" x14ac:dyDescent="0.25">
      <c r="A330" s="1"/>
      <c r="B330" s="1"/>
      <c r="C330" s="1"/>
      <c r="D330" s="1"/>
      <c r="E330" s="1"/>
    </row>
    <row r="331" spans="1:5" x14ac:dyDescent="0.25">
      <c r="A331" s="1"/>
      <c r="B331" s="1"/>
      <c r="C331" s="1"/>
      <c r="D331" s="1"/>
      <c r="E331" s="1"/>
    </row>
    <row r="332" spans="1:5" x14ac:dyDescent="0.25">
      <c r="A332" s="1"/>
      <c r="B332" s="1"/>
      <c r="C332" s="1"/>
      <c r="D332" s="1"/>
      <c r="E332" s="1"/>
    </row>
    <row r="333" spans="1:5" x14ac:dyDescent="0.25">
      <c r="A333" s="1"/>
      <c r="B333" s="1"/>
      <c r="C333" s="1"/>
      <c r="D333" s="1"/>
      <c r="E333" s="1"/>
    </row>
    <row r="334" spans="1:5" x14ac:dyDescent="0.25">
      <c r="A334" s="1"/>
      <c r="B334" s="1"/>
      <c r="C334" s="1"/>
      <c r="D334" s="1"/>
      <c r="E334" s="1"/>
    </row>
    <row r="335" spans="1:5" x14ac:dyDescent="0.25">
      <c r="A335" s="1"/>
      <c r="B335" s="1"/>
      <c r="C335" s="1"/>
      <c r="D335" s="1"/>
      <c r="E335" s="1"/>
    </row>
    <row r="336" spans="1:5" x14ac:dyDescent="0.25">
      <c r="A336" s="1"/>
      <c r="B336" s="1"/>
      <c r="C336" s="1"/>
      <c r="D336" s="1"/>
      <c r="E336" s="1"/>
    </row>
    <row r="337" spans="1:5" x14ac:dyDescent="0.25">
      <c r="A337" s="1"/>
      <c r="B337" s="1"/>
      <c r="C337" s="1"/>
      <c r="D337" s="1"/>
      <c r="E337" s="1"/>
    </row>
    <row r="338" spans="1:5" x14ac:dyDescent="0.25">
      <c r="A338" s="1"/>
      <c r="B338" s="1"/>
      <c r="C338" s="1"/>
      <c r="D338" s="1"/>
      <c r="E338" s="1"/>
    </row>
    <row r="339" spans="1:5" x14ac:dyDescent="0.25">
      <c r="A339" s="1"/>
      <c r="B339" s="1"/>
      <c r="C339" s="1"/>
      <c r="D339" s="1"/>
      <c r="E339" s="1"/>
    </row>
    <row r="340" spans="1:5" x14ac:dyDescent="0.25">
      <c r="A340" s="1"/>
      <c r="B340" s="1"/>
      <c r="C340" s="1"/>
      <c r="D340" s="1"/>
      <c r="E340" s="1"/>
    </row>
    <row r="341" spans="1:5" x14ac:dyDescent="0.25">
      <c r="A341" s="1"/>
      <c r="B341" s="1"/>
      <c r="C341" s="1"/>
      <c r="D341" s="1"/>
      <c r="E341" s="1"/>
    </row>
    <row r="342" spans="1:5" x14ac:dyDescent="0.25">
      <c r="A342" s="1"/>
      <c r="B342" s="1"/>
      <c r="C342" s="1"/>
      <c r="D342" s="1"/>
      <c r="E342" s="1"/>
    </row>
    <row r="343" spans="1:5" x14ac:dyDescent="0.25">
      <c r="A343" s="1"/>
      <c r="B343" s="1"/>
      <c r="C343" s="1"/>
      <c r="D343" s="1"/>
      <c r="E343" s="1"/>
    </row>
    <row r="344" spans="1:5" x14ac:dyDescent="0.25">
      <c r="A344" s="1"/>
      <c r="B344" s="1"/>
      <c r="C344" s="1"/>
      <c r="D344" s="1"/>
      <c r="E344" s="1"/>
    </row>
    <row r="345" spans="1:5" x14ac:dyDescent="0.25">
      <c r="A345" s="1"/>
      <c r="B345" s="1"/>
      <c r="C345" s="1"/>
      <c r="D345" s="1"/>
      <c r="E345" s="1"/>
    </row>
    <row r="346" spans="1:5" x14ac:dyDescent="0.25">
      <c r="A346" s="1"/>
      <c r="B346" s="1"/>
      <c r="C346" s="1"/>
      <c r="D346" s="1"/>
      <c r="E346" s="1"/>
    </row>
    <row r="347" spans="1:5" x14ac:dyDescent="0.25">
      <c r="A347" s="1"/>
      <c r="B347" s="1"/>
      <c r="C347" s="1"/>
      <c r="D347" s="1"/>
      <c r="E347" s="1"/>
    </row>
    <row r="348" spans="1:5" x14ac:dyDescent="0.25">
      <c r="A348" s="1"/>
      <c r="B348" s="1"/>
      <c r="C348" s="1"/>
      <c r="D348" s="1"/>
      <c r="E348" s="1"/>
    </row>
    <row r="349" spans="1:5" x14ac:dyDescent="0.25">
      <c r="A349" s="1"/>
      <c r="B349" s="1"/>
      <c r="C349" s="1"/>
      <c r="D349" s="1"/>
      <c r="E349" s="1"/>
    </row>
    <row r="350" spans="1:5" x14ac:dyDescent="0.25">
      <c r="A350" s="1"/>
      <c r="B350" s="1"/>
      <c r="C350" s="1"/>
      <c r="D350" s="1"/>
      <c r="E350" s="1"/>
    </row>
    <row r="351" spans="1:5" x14ac:dyDescent="0.25">
      <c r="A351" s="1"/>
      <c r="B351" s="1"/>
      <c r="C351" s="1"/>
      <c r="D351" s="1"/>
      <c r="E351" s="1"/>
    </row>
    <row r="352" spans="1:5" x14ac:dyDescent="0.25">
      <c r="A352" s="1"/>
      <c r="B352" s="1"/>
      <c r="C352" s="1"/>
      <c r="D352" s="1"/>
      <c r="E352" s="1"/>
    </row>
    <row r="353" spans="1:5" x14ac:dyDescent="0.25">
      <c r="A353" s="1"/>
      <c r="B353" s="1"/>
      <c r="C353" s="1"/>
      <c r="D353" s="1"/>
      <c r="E353" s="1"/>
    </row>
    <row r="354" spans="1:5" x14ac:dyDescent="0.25">
      <c r="A354" s="1"/>
      <c r="B354" s="1"/>
      <c r="C354" s="1"/>
      <c r="D354" s="1"/>
      <c r="E354" s="1"/>
    </row>
    <row r="355" spans="1:5" x14ac:dyDescent="0.25">
      <c r="A355" s="1"/>
      <c r="B355" s="1"/>
      <c r="C355" s="1"/>
      <c r="D355" s="1"/>
      <c r="E355" s="1"/>
    </row>
    <row r="356" spans="1:5" x14ac:dyDescent="0.25">
      <c r="A356" s="1"/>
      <c r="B356" s="1"/>
      <c r="C356" s="1"/>
      <c r="D356" s="1"/>
      <c r="E356" s="1"/>
    </row>
    <row r="357" spans="1:5" x14ac:dyDescent="0.25">
      <c r="A357" s="1"/>
      <c r="B357" s="1"/>
      <c r="C357" s="1"/>
      <c r="D357" s="1"/>
      <c r="E357" s="1"/>
    </row>
    <row r="358" spans="1:5" x14ac:dyDescent="0.25">
      <c r="A358" s="1"/>
      <c r="B358" s="1"/>
      <c r="C358" s="1"/>
      <c r="D358" s="1"/>
      <c r="E358" s="1"/>
    </row>
    <row r="359" spans="1:5" x14ac:dyDescent="0.25">
      <c r="A359" s="1"/>
      <c r="B359" s="1"/>
      <c r="C359" s="1"/>
      <c r="D359" s="1"/>
      <c r="E359" s="1"/>
    </row>
    <row r="360" spans="1:5" x14ac:dyDescent="0.25">
      <c r="A360" s="1"/>
      <c r="B360" s="1"/>
      <c r="C360" s="1"/>
      <c r="D360" s="1"/>
      <c r="E360" s="1"/>
    </row>
    <row r="361" spans="1:5" x14ac:dyDescent="0.25">
      <c r="A361" s="1"/>
      <c r="B361" s="1"/>
      <c r="C361" s="1"/>
      <c r="D361" s="1"/>
      <c r="E361" s="1"/>
    </row>
    <row r="362" spans="1:5" x14ac:dyDescent="0.25">
      <c r="A362" s="1"/>
      <c r="B362" s="1"/>
      <c r="C362" s="1"/>
      <c r="D362" s="1"/>
      <c r="E362" s="1"/>
    </row>
    <row r="363" spans="1:5" x14ac:dyDescent="0.25">
      <c r="A363" s="1"/>
      <c r="B363" s="1"/>
      <c r="C363" s="1"/>
      <c r="D363" s="1"/>
      <c r="E363" s="1"/>
    </row>
    <row r="364" spans="1:5" x14ac:dyDescent="0.25">
      <c r="A364" s="1"/>
      <c r="B364" s="1"/>
      <c r="C364" s="1"/>
      <c r="D364" s="1"/>
      <c r="E364" s="1"/>
    </row>
    <row r="365" spans="1:5" x14ac:dyDescent="0.25">
      <c r="A365" s="1"/>
      <c r="B365" s="1"/>
      <c r="C365" s="1"/>
      <c r="D365" s="1"/>
      <c r="E365" s="1"/>
    </row>
    <row r="366" spans="1:5" x14ac:dyDescent="0.25">
      <c r="A366" s="1"/>
      <c r="B366" s="1"/>
      <c r="C366" s="1"/>
      <c r="D366" s="1"/>
      <c r="E366" s="1"/>
    </row>
    <row r="367" spans="1:5" x14ac:dyDescent="0.25">
      <c r="A367" s="1"/>
      <c r="B367" s="1"/>
      <c r="C367" s="1"/>
      <c r="D367" s="1"/>
      <c r="E367" s="1"/>
    </row>
    <row r="368" spans="1:5" x14ac:dyDescent="0.25">
      <c r="A368" s="1"/>
      <c r="B368" s="1"/>
      <c r="C368" s="1"/>
      <c r="D368" s="1"/>
      <c r="E368" s="1"/>
    </row>
    <row r="369" spans="1:5" x14ac:dyDescent="0.25">
      <c r="A369" s="1"/>
      <c r="B369" s="1"/>
      <c r="C369" s="1"/>
      <c r="D369" s="1"/>
      <c r="E369" s="1"/>
    </row>
    <row r="370" spans="1:5" x14ac:dyDescent="0.25">
      <c r="A370" s="1"/>
      <c r="B370" s="1"/>
      <c r="C370" s="1"/>
      <c r="D370" s="1"/>
      <c r="E370" s="1"/>
    </row>
    <row r="371" spans="1:5" x14ac:dyDescent="0.25">
      <c r="A371" s="1"/>
      <c r="B371" s="1"/>
      <c r="C371" s="1"/>
      <c r="D371" s="1"/>
      <c r="E371" s="1"/>
    </row>
    <row r="372" spans="1:5" x14ac:dyDescent="0.25">
      <c r="A372" s="1"/>
      <c r="B372" s="1"/>
      <c r="C372" s="1"/>
      <c r="D372" s="1"/>
      <c r="E372" s="1"/>
    </row>
    <row r="373" spans="1:5" x14ac:dyDescent="0.25">
      <c r="A373" s="1"/>
      <c r="B373" s="1"/>
      <c r="C373" s="1"/>
      <c r="D373" s="1"/>
      <c r="E373" s="1"/>
    </row>
    <row r="374" spans="1:5" x14ac:dyDescent="0.25">
      <c r="A374" s="1"/>
      <c r="B374" s="1"/>
      <c r="C374" s="1"/>
      <c r="D374" s="1"/>
      <c r="E374" s="1"/>
    </row>
    <row r="375" spans="1:5" x14ac:dyDescent="0.25">
      <c r="A375" s="1"/>
      <c r="B375" s="1"/>
      <c r="C375" s="1"/>
      <c r="D375" s="1"/>
      <c r="E375" s="1"/>
    </row>
    <row r="376" spans="1:5" x14ac:dyDescent="0.25">
      <c r="A376" s="1"/>
      <c r="B376" s="1"/>
      <c r="C376" s="1"/>
      <c r="D376" s="1"/>
      <c r="E376" s="1"/>
    </row>
    <row r="377" spans="1:5" x14ac:dyDescent="0.25">
      <c r="A377" s="1"/>
      <c r="B377" s="1"/>
      <c r="C377" s="1"/>
      <c r="D377" s="1"/>
      <c r="E377" s="1"/>
    </row>
    <row r="378" spans="1:5" x14ac:dyDescent="0.25">
      <c r="A378" s="1"/>
      <c r="B378" s="1"/>
      <c r="C378" s="1"/>
      <c r="D378" s="1"/>
      <c r="E378" s="1"/>
    </row>
    <row r="379" spans="1:5" x14ac:dyDescent="0.25">
      <c r="A379" s="1"/>
      <c r="B379" s="1"/>
      <c r="C379" s="1"/>
      <c r="D379" s="1"/>
      <c r="E379" s="1"/>
    </row>
    <row r="380" spans="1:5" x14ac:dyDescent="0.25">
      <c r="A380" s="1"/>
      <c r="B380" s="1"/>
      <c r="C380" s="1"/>
      <c r="D380" s="1"/>
      <c r="E380" s="1"/>
    </row>
    <row r="381" spans="1:5" x14ac:dyDescent="0.25">
      <c r="A381" s="1"/>
      <c r="B381" s="1"/>
      <c r="C381" s="1"/>
      <c r="D381" s="1"/>
      <c r="E381" s="1"/>
    </row>
    <row r="382" spans="1:5" x14ac:dyDescent="0.25">
      <c r="A382" s="1"/>
      <c r="B382" s="1"/>
      <c r="C382" s="1"/>
      <c r="D382" s="1"/>
      <c r="E382" s="1"/>
    </row>
    <row r="383" spans="1:5" x14ac:dyDescent="0.25">
      <c r="A383" s="1"/>
      <c r="B383" s="1"/>
      <c r="C383" s="1"/>
      <c r="D383" s="1"/>
      <c r="E383" s="1"/>
    </row>
    <row r="384" spans="1:5" x14ac:dyDescent="0.25">
      <c r="A384" s="1"/>
      <c r="B384" s="1"/>
      <c r="C384" s="1"/>
      <c r="D384" s="1"/>
      <c r="E384" s="1"/>
    </row>
    <row r="385" spans="1:5" x14ac:dyDescent="0.25">
      <c r="A385" s="1"/>
      <c r="B385" s="1"/>
      <c r="C385" s="1"/>
      <c r="D385" s="1"/>
      <c r="E385" s="1"/>
    </row>
    <row r="386" spans="1:5" x14ac:dyDescent="0.25">
      <c r="A386" s="1"/>
      <c r="B386" s="1"/>
      <c r="C386" s="1"/>
      <c r="D386" s="1"/>
      <c r="E386" s="1"/>
    </row>
    <row r="387" spans="1:5" x14ac:dyDescent="0.25">
      <c r="A387" s="1"/>
      <c r="B387" s="1"/>
      <c r="C387" s="1"/>
      <c r="D387" s="1"/>
      <c r="E387" s="1"/>
    </row>
    <row r="388" spans="1:5" x14ac:dyDescent="0.25">
      <c r="A388" s="1"/>
      <c r="B388" s="1"/>
      <c r="C388" s="1"/>
      <c r="D388" s="1"/>
      <c r="E388" s="1"/>
    </row>
    <row r="389" spans="1:5" x14ac:dyDescent="0.25">
      <c r="A389" s="1"/>
      <c r="B389" s="1"/>
      <c r="C389" s="1"/>
      <c r="D389" s="1"/>
      <c r="E389" s="1"/>
    </row>
    <row r="390" spans="1:5" x14ac:dyDescent="0.25">
      <c r="A390" s="1"/>
      <c r="B390" s="1"/>
      <c r="C390" s="1"/>
      <c r="D390" s="1"/>
      <c r="E390" s="1"/>
    </row>
    <row r="391" spans="1:5" x14ac:dyDescent="0.25">
      <c r="A391" s="1"/>
      <c r="B391" s="1"/>
      <c r="C391" s="1"/>
      <c r="D391" s="1"/>
      <c r="E391" s="1"/>
    </row>
    <row r="392" spans="1:5" x14ac:dyDescent="0.25">
      <c r="A392" s="1"/>
      <c r="B392" s="1"/>
      <c r="C392" s="1"/>
      <c r="D392" s="1"/>
      <c r="E392" s="1"/>
    </row>
    <row r="393" spans="1:5" x14ac:dyDescent="0.25">
      <c r="A393" s="1"/>
      <c r="B393" s="1"/>
      <c r="C393" s="1"/>
      <c r="D393" s="1"/>
      <c r="E393" s="1"/>
    </row>
    <row r="394" spans="1:5" x14ac:dyDescent="0.25">
      <c r="A394" s="1"/>
      <c r="B394" s="1"/>
      <c r="C394" s="1"/>
      <c r="D394" s="1"/>
      <c r="E394" s="1"/>
    </row>
    <row r="395" spans="1:5" x14ac:dyDescent="0.25">
      <c r="A395" s="1"/>
      <c r="B395" s="1"/>
      <c r="C395" s="1"/>
      <c r="D395" s="1"/>
      <c r="E395" s="1"/>
    </row>
    <row r="396" spans="1:5" x14ac:dyDescent="0.25">
      <c r="A396" s="1"/>
      <c r="B396" s="1"/>
      <c r="C396" s="1"/>
      <c r="D396" s="1"/>
      <c r="E396" s="1"/>
    </row>
    <row r="397" spans="1:5" x14ac:dyDescent="0.25">
      <c r="A397" s="1"/>
      <c r="B397" s="1"/>
      <c r="C397" s="1"/>
      <c r="D397" s="1"/>
      <c r="E397" s="1"/>
    </row>
    <row r="398" spans="1:5" x14ac:dyDescent="0.25">
      <c r="A398" s="1"/>
      <c r="B398" s="1"/>
      <c r="C398" s="1"/>
      <c r="D398" s="1"/>
      <c r="E398" s="1"/>
    </row>
    <row r="399" spans="1:5" x14ac:dyDescent="0.25">
      <c r="A399" s="1"/>
      <c r="B399" s="1"/>
      <c r="C399" s="1"/>
      <c r="D399" s="1"/>
      <c r="E399" s="1"/>
    </row>
    <row r="400" spans="1:5" x14ac:dyDescent="0.25">
      <c r="A400" s="1"/>
      <c r="B400" s="1"/>
      <c r="C400" s="1"/>
      <c r="D400" s="1"/>
      <c r="E400" s="1"/>
    </row>
    <row r="401" spans="1:5" x14ac:dyDescent="0.25">
      <c r="A401" s="1"/>
      <c r="B401" s="1"/>
      <c r="C401" s="1"/>
      <c r="D401" s="1"/>
      <c r="E401" s="1"/>
    </row>
    <row r="402" spans="1:5" x14ac:dyDescent="0.25">
      <c r="A402" s="1"/>
      <c r="B402" s="1"/>
      <c r="C402" s="1"/>
      <c r="D402" s="1"/>
      <c r="E402" s="1"/>
    </row>
    <row r="403" spans="1:5" x14ac:dyDescent="0.25">
      <c r="A403" s="1"/>
      <c r="B403" s="1"/>
      <c r="C403" s="1"/>
      <c r="D403" s="1"/>
      <c r="E403" s="1"/>
    </row>
    <row r="404" spans="1:5" x14ac:dyDescent="0.25">
      <c r="A404" s="1"/>
      <c r="B404" s="1"/>
      <c r="C404" s="1"/>
      <c r="D404" s="1"/>
      <c r="E404" s="1"/>
    </row>
    <row r="405" spans="1:5" x14ac:dyDescent="0.25">
      <c r="A405" s="1"/>
      <c r="B405" s="1"/>
      <c r="C405" s="1"/>
      <c r="D405" s="1"/>
      <c r="E405" s="1"/>
    </row>
    <row r="406" spans="1:5" x14ac:dyDescent="0.25">
      <c r="A406" s="1"/>
      <c r="B406" s="1"/>
      <c r="C406" s="1"/>
      <c r="D406" s="1"/>
      <c r="E406" s="1"/>
    </row>
    <row r="407" spans="1:5" x14ac:dyDescent="0.25">
      <c r="A407" s="1"/>
      <c r="B407" s="1"/>
      <c r="C407" s="1"/>
      <c r="D407" s="1"/>
      <c r="E407" s="1"/>
    </row>
    <row r="408" spans="1:5" x14ac:dyDescent="0.25">
      <c r="A408" s="1"/>
      <c r="B408" s="1"/>
      <c r="C408" s="1"/>
      <c r="D408" s="1"/>
      <c r="E408" s="1"/>
    </row>
    <row r="409" spans="1:5" x14ac:dyDescent="0.25">
      <c r="A409" s="1"/>
      <c r="B409" s="1"/>
      <c r="C409" s="1"/>
      <c r="D409" s="1"/>
      <c r="E409" s="1"/>
    </row>
    <row r="410" spans="1:5" x14ac:dyDescent="0.25">
      <c r="A410" s="1"/>
      <c r="B410" s="1"/>
      <c r="C410" s="1"/>
      <c r="D410" s="1"/>
      <c r="E410" s="1"/>
    </row>
    <row r="411" spans="1:5" x14ac:dyDescent="0.25">
      <c r="A411" s="1"/>
      <c r="B411" s="1"/>
      <c r="C411" s="1"/>
      <c r="D411" s="1"/>
      <c r="E411" s="1"/>
    </row>
    <row r="412" spans="1:5" x14ac:dyDescent="0.25">
      <c r="A412" s="1"/>
      <c r="B412" s="1"/>
      <c r="C412" s="1"/>
      <c r="D412" s="1"/>
      <c r="E412" s="1"/>
    </row>
    <row r="413" spans="1:5" x14ac:dyDescent="0.25">
      <c r="A413" s="1"/>
      <c r="B413" s="1"/>
      <c r="C413" s="1"/>
      <c r="D413" s="1"/>
      <c r="E413" s="1"/>
    </row>
    <row r="414" spans="1:5" x14ac:dyDescent="0.25">
      <c r="A414" s="1"/>
      <c r="B414" s="1"/>
      <c r="C414" s="1"/>
      <c r="D414" s="1"/>
      <c r="E414" s="1"/>
    </row>
    <row r="415" spans="1:5" x14ac:dyDescent="0.25">
      <c r="A415" s="1"/>
      <c r="B415" s="1"/>
      <c r="C415" s="1"/>
      <c r="D415" s="1"/>
      <c r="E415" s="1"/>
    </row>
    <row r="416" spans="1:5" x14ac:dyDescent="0.25">
      <c r="A416" s="1"/>
      <c r="B416" s="1"/>
      <c r="C416" s="1"/>
      <c r="D416" s="1"/>
      <c r="E416" s="1"/>
    </row>
    <row r="417" spans="1:5" x14ac:dyDescent="0.25">
      <c r="A417" s="1"/>
      <c r="B417" s="1"/>
      <c r="C417" s="1"/>
      <c r="D417" s="1"/>
      <c r="E417" s="1"/>
    </row>
    <row r="418" spans="1:5" x14ac:dyDescent="0.25">
      <c r="A418" s="1"/>
      <c r="B418" s="1"/>
      <c r="C418" s="1"/>
      <c r="D418" s="1"/>
      <c r="E418" s="1"/>
    </row>
    <row r="419" spans="1:5" x14ac:dyDescent="0.25">
      <c r="A419" s="1"/>
      <c r="B419" s="1"/>
      <c r="C419" s="1"/>
      <c r="D419" s="1"/>
      <c r="E419" s="1"/>
    </row>
    <row r="420" spans="1:5" x14ac:dyDescent="0.25">
      <c r="A420" s="1"/>
      <c r="B420" s="1"/>
      <c r="C420" s="1"/>
      <c r="D420" s="1"/>
      <c r="E420" s="1"/>
    </row>
    <row r="421" spans="1:5" x14ac:dyDescent="0.25">
      <c r="A421" s="1"/>
      <c r="B421" s="1"/>
      <c r="C421" s="1"/>
      <c r="D421" s="1"/>
      <c r="E421" s="1"/>
    </row>
    <row r="422" spans="1:5" x14ac:dyDescent="0.25">
      <c r="A422" s="1"/>
      <c r="B422" s="1"/>
      <c r="C422" s="1"/>
      <c r="D422" s="1"/>
      <c r="E422" s="1"/>
    </row>
    <row r="423" spans="1:5" x14ac:dyDescent="0.25">
      <c r="A423" s="1"/>
      <c r="B423" s="1"/>
      <c r="C423" s="1"/>
      <c r="D423" s="1"/>
      <c r="E423" s="1"/>
    </row>
    <row r="424" spans="1:5" x14ac:dyDescent="0.25">
      <c r="A424" s="1"/>
      <c r="B424" s="1"/>
      <c r="C424" s="1"/>
      <c r="D424" s="1"/>
      <c r="E424" s="1"/>
    </row>
    <row r="425" spans="1:5" x14ac:dyDescent="0.25">
      <c r="A425" s="1"/>
      <c r="B425" s="1"/>
      <c r="C425" s="1"/>
      <c r="D425" s="1"/>
      <c r="E425" s="1"/>
    </row>
    <row r="426" spans="1:5" x14ac:dyDescent="0.25">
      <c r="A426" s="1"/>
      <c r="B426" s="1"/>
      <c r="C426" s="1"/>
      <c r="D426" s="1"/>
      <c r="E426" s="1"/>
    </row>
    <row r="427" spans="1:5" x14ac:dyDescent="0.25">
      <c r="A427" s="1"/>
      <c r="B427" s="1"/>
      <c r="C427" s="1"/>
      <c r="D427" s="1"/>
      <c r="E427" s="1"/>
    </row>
    <row r="428" spans="1:5" x14ac:dyDescent="0.25">
      <c r="A428" s="1"/>
      <c r="B428" s="1"/>
      <c r="C428" s="1"/>
      <c r="D428" s="1"/>
      <c r="E428" s="1"/>
    </row>
    <row r="429" spans="1:5" x14ac:dyDescent="0.25">
      <c r="A429" s="1"/>
      <c r="B429" s="1"/>
      <c r="C429" s="1"/>
      <c r="D429" s="1"/>
      <c r="E429" s="1"/>
    </row>
    <row r="430" spans="1:5" x14ac:dyDescent="0.25">
      <c r="A430" s="1"/>
      <c r="B430" s="1"/>
      <c r="C430" s="1"/>
      <c r="D430" s="1"/>
      <c r="E430" s="1"/>
    </row>
    <row r="431" spans="1:5" x14ac:dyDescent="0.25">
      <c r="A431" s="1"/>
      <c r="B431" s="1"/>
      <c r="C431" s="1"/>
      <c r="D431" s="1"/>
      <c r="E431" s="1"/>
    </row>
    <row r="432" spans="1:5" x14ac:dyDescent="0.25">
      <c r="A432" s="1"/>
      <c r="B432" s="1"/>
      <c r="C432" s="1"/>
      <c r="D432" s="1"/>
      <c r="E432" s="1"/>
    </row>
    <row r="433" spans="1:5" x14ac:dyDescent="0.25">
      <c r="A433" s="1"/>
      <c r="B433" s="1"/>
      <c r="C433" s="1"/>
      <c r="D433" s="1"/>
      <c r="E433" s="1"/>
    </row>
    <row r="434" spans="1:5" x14ac:dyDescent="0.25">
      <c r="A434" s="1"/>
      <c r="B434" s="1"/>
      <c r="C434" s="1"/>
      <c r="D434" s="1"/>
      <c r="E434" s="1"/>
    </row>
    <row r="435" spans="1:5" x14ac:dyDescent="0.25">
      <c r="A435" s="1"/>
      <c r="B435" s="1"/>
      <c r="C435" s="1"/>
      <c r="D435" s="1"/>
      <c r="E435" s="1"/>
    </row>
    <row r="436" spans="1:5" x14ac:dyDescent="0.25">
      <c r="A436" s="1"/>
      <c r="B436" s="1"/>
      <c r="C436" s="1"/>
      <c r="D436" s="1"/>
      <c r="E436" s="1"/>
    </row>
    <row r="437" spans="1:5" x14ac:dyDescent="0.25">
      <c r="A437" s="1"/>
      <c r="B437" s="1"/>
      <c r="C437" s="1"/>
      <c r="D437" s="1"/>
      <c r="E437" s="1"/>
    </row>
    <row r="438" spans="1:5" x14ac:dyDescent="0.25">
      <c r="A438" s="1"/>
      <c r="B438" s="1"/>
      <c r="C438" s="1"/>
      <c r="D438" s="1"/>
      <c r="E438" s="1"/>
    </row>
    <row r="439" spans="1:5" x14ac:dyDescent="0.25">
      <c r="A439" s="1"/>
      <c r="B439" s="1"/>
      <c r="C439" s="1"/>
      <c r="D439" s="1"/>
      <c r="E439" s="1"/>
    </row>
    <row r="440" spans="1:5" x14ac:dyDescent="0.25">
      <c r="A440" s="1"/>
      <c r="B440" s="1"/>
      <c r="C440" s="1"/>
      <c r="D440" s="1"/>
      <c r="E440" s="1"/>
    </row>
    <row r="441" spans="1:5" x14ac:dyDescent="0.25">
      <c r="A441" s="1"/>
      <c r="B441" s="1"/>
      <c r="C441" s="1"/>
      <c r="D441" s="1"/>
      <c r="E441" s="1"/>
    </row>
    <row r="442" spans="1:5" x14ac:dyDescent="0.25">
      <c r="A442" s="1"/>
      <c r="B442" s="1"/>
      <c r="C442" s="1"/>
      <c r="D442" s="1"/>
      <c r="E442" s="1"/>
    </row>
    <row r="443" spans="1:5" x14ac:dyDescent="0.25">
      <c r="A443" s="1"/>
      <c r="B443" s="1"/>
      <c r="C443" s="1"/>
      <c r="D443" s="1"/>
      <c r="E443" s="1"/>
    </row>
    <row r="444" spans="1:5" x14ac:dyDescent="0.25">
      <c r="A444" s="1"/>
      <c r="B444" s="1"/>
      <c r="C444" s="1"/>
      <c r="D444" s="1"/>
      <c r="E444" s="1"/>
    </row>
    <row r="445" spans="1:5" x14ac:dyDescent="0.25">
      <c r="A445" s="1"/>
      <c r="B445" s="1"/>
      <c r="C445" s="1"/>
      <c r="D445" s="1"/>
      <c r="E445" s="1"/>
    </row>
    <row r="446" spans="1:5" x14ac:dyDescent="0.25">
      <c r="A446" s="1"/>
      <c r="B446" s="1"/>
      <c r="C446" s="1"/>
      <c r="D446" s="1"/>
      <c r="E446" s="1"/>
    </row>
    <row r="447" spans="1:5" x14ac:dyDescent="0.25">
      <c r="A447" s="1"/>
      <c r="B447" s="1"/>
      <c r="C447" s="1"/>
      <c r="D447" s="1"/>
      <c r="E447" s="1"/>
    </row>
    <row r="448" spans="1:5" x14ac:dyDescent="0.25">
      <c r="A448" s="1"/>
      <c r="B448" s="1"/>
      <c r="C448" s="1"/>
      <c r="D448" s="1"/>
      <c r="E448" s="1"/>
    </row>
    <row r="449" spans="1:5" x14ac:dyDescent="0.25">
      <c r="A449" s="1"/>
      <c r="B449" s="1"/>
      <c r="C449" s="1"/>
      <c r="D449" s="1"/>
      <c r="E449" s="1"/>
    </row>
    <row r="450" spans="1:5" x14ac:dyDescent="0.25">
      <c r="A450" s="1"/>
      <c r="B450" s="1"/>
      <c r="C450" s="1"/>
      <c r="D450" s="1"/>
      <c r="E450" s="1"/>
    </row>
    <row r="451" spans="1:5" x14ac:dyDescent="0.25">
      <c r="A451" s="1"/>
      <c r="B451" s="1"/>
      <c r="C451" s="1"/>
      <c r="D451" s="1"/>
      <c r="E451" s="1"/>
    </row>
    <row r="452" spans="1:5" x14ac:dyDescent="0.25">
      <c r="A452" s="1"/>
      <c r="B452" s="1"/>
      <c r="C452" s="1"/>
      <c r="D452" s="1"/>
      <c r="E452" s="1"/>
    </row>
    <row r="453" spans="1:5" x14ac:dyDescent="0.25">
      <c r="A453" s="1"/>
      <c r="B453" s="1"/>
      <c r="C453" s="1"/>
      <c r="D453" s="1"/>
      <c r="E453" s="1"/>
    </row>
    <row r="454" spans="1:5" x14ac:dyDescent="0.25">
      <c r="A454" s="1"/>
      <c r="B454" s="1"/>
      <c r="C454" s="1"/>
      <c r="D454" s="1"/>
      <c r="E454" s="1"/>
    </row>
    <row r="455" spans="1:5" x14ac:dyDescent="0.25">
      <c r="A455" s="1"/>
      <c r="B455" s="1"/>
      <c r="C455" s="1"/>
      <c r="D455" s="1"/>
      <c r="E455" s="1"/>
    </row>
    <row r="456" spans="1:5" x14ac:dyDescent="0.25">
      <c r="A456" s="1"/>
      <c r="B456" s="1"/>
      <c r="C456" s="1"/>
      <c r="D456" s="1"/>
      <c r="E456" s="1"/>
    </row>
    <row r="457" spans="1:5" x14ac:dyDescent="0.25">
      <c r="A457" s="1"/>
      <c r="B457" s="1"/>
      <c r="C457" s="1"/>
      <c r="D457" s="1"/>
      <c r="E457" s="1"/>
    </row>
    <row r="458" spans="1:5" x14ac:dyDescent="0.25">
      <c r="A458" s="1"/>
      <c r="B458" s="1"/>
      <c r="C458" s="1"/>
      <c r="D458" s="1"/>
      <c r="E458" s="1"/>
    </row>
    <row r="459" spans="1:5" x14ac:dyDescent="0.25">
      <c r="A459" s="1"/>
      <c r="B459" s="1"/>
      <c r="C459" s="1"/>
      <c r="D459" s="1"/>
      <c r="E459" s="1"/>
    </row>
    <row r="460" spans="1:5" x14ac:dyDescent="0.25">
      <c r="A460" s="1"/>
      <c r="B460" s="1"/>
      <c r="C460" s="1"/>
      <c r="D460" s="1"/>
      <c r="E460" s="1"/>
    </row>
    <row r="461" spans="1:5" x14ac:dyDescent="0.25">
      <c r="A461" s="1"/>
      <c r="B461" s="1"/>
      <c r="C461" s="1"/>
      <c r="D461" s="1"/>
      <c r="E461" s="1"/>
    </row>
    <row r="462" spans="1:5" x14ac:dyDescent="0.25">
      <c r="A462" s="1"/>
      <c r="B462" s="1"/>
      <c r="C462" s="1"/>
      <c r="D462" s="1"/>
      <c r="E462" s="1"/>
    </row>
    <row r="463" spans="1:5" x14ac:dyDescent="0.25">
      <c r="A463" s="1"/>
      <c r="B463" s="1"/>
      <c r="C463" s="1"/>
      <c r="D463" s="1"/>
      <c r="E463" s="1"/>
    </row>
    <row r="464" spans="1:5" x14ac:dyDescent="0.25">
      <c r="A464" s="1"/>
      <c r="B464" s="1"/>
      <c r="C464" s="1"/>
      <c r="D464" s="1"/>
      <c r="E464" s="1"/>
    </row>
    <row r="465" spans="1:5" x14ac:dyDescent="0.25">
      <c r="A465" s="1"/>
      <c r="B465" s="1"/>
      <c r="C465" s="1"/>
      <c r="D465" s="1"/>
      <c r="E465" s="1"/>
    </row>
    <row r="466" spans="1:5" x14ac:dyDescent="0.25">
      <c r="A466" s="1"/>
      <c r="B466" s="1"/>
      <c r="C466" s="1"/>
      <c r="D466" s="1"/>
      <c r="E466" s="1"/>
    </row>
    <row r="467" spans="1:5" x14ac:dyDescent="0.25">
      <c r="A467" s="1"/>
      <c r="B467" s="1"/>
      <c r="C467" s="1"/>
      <c r="D467" s="1"/>
      <c r="E467" s="1"/>
    </row>
    <row r="468" spans="1:5" x14ac:dyDescent="0.25">
      <c r="A468" s="1"/>
      <c r="B468" s="1"/>
      <c r="C468" s="1"/>
      <c r="D468" s="1"/>
      <c r="E468" s="1"/>
    </row>
    <row r="469" spans="1:5" x14ac:dyDescent="0.25">
      <c r="A469" s="1"/>
      <c r="B469" s="1"/>
      <c r="C469" s="1"/>
      <c r="D469" s="1"/>
      <c r="E469" s="1"/>
    </row>
    <row r="470" spans="1:5" x14ac:dyDescent="0.25">
      <c r="A470" s="1"/>
      <c r="B470" s="1"/>
      <c r="C470" s="1"/>
      <c r="D470" s="1"/>
      <c r="E470" s="1"/>
    </row>
    <row r="471" spans="1:5" x14ac:dyDescent="0.25">
      <c r="A471" s="1"/>
      <c r="B471" s="1"/>
      <c r="C471" s="1"/>
      <c r="D471" s="1"/>
      <c r="E471" s="1"/>
    </row>
    <row r="472" spans="1:5" x14ac:dyDescent="0.25">
      <c r="A472" s="1"/>
      <c r="B472" s="1"/>
      <c r="C472" s="1"/>
      <c r="D472" s="1"/>
      <c r="E472" s="1"/>
    </row>
    <row r="473" spans="1:5" x14ac:dyDescent="0.25">
      <c r="A473" s="1"/>
      <c r="B473" s="1"/>
      <c r="C473" s="1"/>
      <c r="D473" s="1"/>
      <c r="E473" s="1"/>
    </row>
    <row r="474" spans="1:5" x14ac:dyDescent="0.25">
      <c r="A474" s="1"/>
      <c r="B474" s="1"/>
      <c r="C474" s="1"/>
      <c r="D474" s="1"/>
      <c r="E474" s="1"/>
    </row>
    <row r="475" spans="1:5" x14ac:dyDescent="0.25">
      <c r="A475" s="1"/>
      <c r="B475" s="1"/>
      <c r="C475" s="1"/>
      <c r="D475" s="1"/>
      <c r="E475" s="1"/>
    </row>
    <row r="476" spans="1:5" x14ac:dyDescent="0.25">
      <c r="A476" s="1"/>
      <c r="B476" s="1"/>
      <c r="C476" s="1"/>
      <c r="D476" s="1"/>
      <c r="E476" s="1"/>
    </row>
    <row r="477" spans="1:5" x14ac:dyDescent="0.25">
      <c r="A477" s="1"/>
      <c r="B477" s="1"/>
      <c r="C477" s="1"/>
      <c r="D477" s="1"/>
      <c r="E477" s="1"/>
    </row>
    <row r="478" spans="1:5" x14ac:dyDescent="0.25">
      <c r="A478" s="1"/>
      <c r="B478" s="1"/>
      <c r="C478" s="1"/>
      <c r="D478" s="1"/>
      <c r="E478" s="1"/>
    </row>
    <row r="479" spans="1:5" x14ac:dyDescent="0.25">
      <c r="A479" s="1"/>
      <c r="B479" s="1"/>
      <c r="C479" s="1"/>
      <c r="D479" s="1"/>
      <c r="E479" s="1"/>
    </row>
    <row r="480" spans="1:5" x14ac:dyDescent="0.25">
      <c r="A480" s="1"/>
      <c r="B480" s="1"/>
      <c r="C480" s="1"/>
      <c r="D480" s="1"/>
      <c r="E480" s="1"/>
    </row>
    <row r="481" spans="1:5" x14ac:dyDescent="0.25">
      <c r="A481" s="1"/>
      <c r="B481" s="1"/>
      <c r="C481" s="1"/>
      <c r="D481" s="1"/>
      <c r="E481" s="1"/>
    </row>
    <row r="482" spans="1:5" x14ac:dyDescent="0.25">
      <c r="A482" s="1"/>
      <c r="B482" s="1"/>
      <c r="C482" s="1"/>
      <c r="D482" s="1"/>
      <c r="E482" s="1"/>
    </row>
    <row r="483" spans="1:5" x14ac:dyDescent="0.25">
      <c r="A483" s="1"/>
      <c r="B483" s="1"/>
      <c r="C483" s="1"/>
      <c r="D483" s="1"/>
      <c r="E483" s="1"/>
    </row>
    <row r="484" spans="1:5" x14ac:dyDescent="0.25">
      <c r="A484" s="1"/>
      <c r="B484" s="1"/>
      <c r="C484" s="1"/>
      <c r="D484" s="1"/>
      <c r="E484" s="1"/>
    </row>
    <row r="485" spans="1:5" x14ac:dyDescent="0.25">
      <c r="A485" s="1"/>
      <c r="B485" s="1"/>
      <c r="C485" s="1"/>
      <c r="D485" s="1"/>
      <c r="E485" s="1"/>
    </row>
    <row r="486" spans="1:5" x14ac:dyDescent="0.25">
      <c r="A486" s="1"/>
      <c r="B486" s="1"/>
      <c r="C486" s="1"/>
      <c r="D486" s="1"/>
      <c r="E486" s="1"/>
    </row>
    <row r="487" spans="1:5" x14ac:dyDescent="0.25">
      <c r="A487" s="1"/>
      <c r="B487" s="1"/>
      <c r="C487" s="1"/>
      <c r="D487" s="1"/>
      <c r="E487" s="1"/>
    </row>
    <row r="488" spans="1:5" x14ac:dyDescent="0.25">
      <c r="A488" s="1"/>
      <c r="B488" s="1"/>
      <c r="C488" s="1"/>
      <c r="D488" s="1"/>
      <c r="E488" s="1"/>
    </row>
    <row r="489" spans="1:5" x14ac:dyDescent="0.25">
      <c r="A489" s="1"/>
      <c r="B489" s="1"/>
      <c r="C489" s="1"/>
      <c r="D489" s="1"/>
      <c r="E489" s="1"/>
    </row>
    <row r="490" spans="1:5" x14ac:dyDescent="0.25">
      <c r="A490" s="1"/>
      <c r="B490" s="1"/>
      <c r="C490" s="1"/>
      <c r="D490" s="1"/>
      <c r="E490" s="1"/>
    </row>
    <row r="491" spans="1:5" x14ac:dyDescent="0.25">
      <c r="A491" s="1"/>
      <c r="B491" s="1"/>
      <c r="C491" s="1"/>
      <c r="D491" s="1"/>
      <c r="E491" s="1"/>
    </row>
    <row r="492" spans="1:5" x14ac:dyDescent="0.25">
      <c r="A492" s="1"/>
      <c r="B492" s="1"/>
      <c r="C492" s="1"/>
      <c r="D492" s="1"/>
      <c r="E492" s="1"/>
    </row>
    <row r="493" spans="1:5" x14ac:dyDescent="0.25">
      <c r="A493" s="1"/>
      <c r="B493" s="1"/>
      <c r="C493" s="1"/>
      <c r="D493" s="1"/>
      <c r="E493" s="1"/>
    </row>
    <row r="494" spans="1:5" x14ac:dyDescent="0.25">
      <c r="A494" s="1"/>
      <c r="B494" s="1"/>
      <c r="C494" s="1"/>
      <c r="D494" s="1"/>
      <c r="E494" s="1"/>
    </row>
    <row r="495" spans="1:5" x14ac:dyDescent="0.25">
      <c r="A495" s="1"/>
      <c r="B495" s="1"/>
      <c r="C495" s="1"/>
      <c r="D495" s="1"/>
      <c r="E495" s="1"/>
    </row>
    <row r="496" spans="1:5" x14ac:dyDescent="0.25">
      <c r="A496" s="1"/>
      <c r="B496" s="1"/>
      <c r="C496" s="1"/>
      <c r="D496" s="1"/>
      <c r="E496" s="1"/>
    </row>
    <row r="497" spans="1:5" x14ac:dyDescent="0.25">
      <c r="A497" s="1"/>
      <c r="B497" s="1"/>
      <c r="C497" s="1"/>
      <c r="D497" s="1"/>
      <c r="E497" s="1"/>
    </row>
    <row r="498" spans="1:5" x14ac:dyDescent="0.25">
      <c r="A498" s="1"/>
      <c r="B498" s="1"/>
      <c r="C498" s="1"/>
      <c r="D498" s="1"/>
      <c r="E498" s="1"/>
    </row>
    <row r="499" spans="1:5" x14ac:dyDescent="0.25">
      <c r="A499" s="1"/>
      <c r="B499" s="1"/>
      <c r="C499" s="1"/>
      <c r="D499" s="1"/>
      <c r="E499" s="1"/>
    </row>
    <row r="500" spans="1:5" x14ac:dyDescent="0.25">
      <c r="A500" s="1"/>
      <c r="B500" s="1"/>
      <c r="C500" s="1"/>
      <c r="D500" s="1"/>
      <c r="E500" s="1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paperSize="9" scale="9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49"/>
  <sheetViews>
    <sheetView workbookViewId="0">
      <pane ySplit="8" topLeftCell="A9" activePane="bottomLeft" state="frozen"/>
      <selection pane="bottomLeft" activeCell="A120" sqref="A120"/>
    </sheetView>
  </sheetViews>
  <sheetFormatPr defaultColWidth="0" defaultRowHeight="15" x14ac:dyDescent="0.25"/>
  <cols>
    <col min="1" max="1" width="6.140625" customWidth="1"/>
    <col min="2" max="2" width="5.7109375" customWidth="1"/>
    <col min="3" max="3" width="12.7109375" customWidth="1"/>
    <col min="4" max="4" width="44.7109375" customWidth="1"/>
    <col min="5" max="5" width="5.7109375" customWidth="1"/>
    <col min="6" max="6" width="9.7109375" customWidth="1"/>
    <col min="7" max="7" width="9" customWidth="1"/>
    <col min="8" max="8" width="9.7109375" customWidth="1"/>
    <col min="9" max="9" width="10.7109375" customWidth="1"/>
    <col min="10" max="15" width="0" hidden="1" customWidth="1"/>
    <col min="16" max="16" width="8.7109375" customWidth="1"/>
    <col min="17" max="18" width="0" hidden="1" customWidth="1"/>
    <col min="19" max="19" width="7.7109375" customWidth="1"/>
    <col min="20" max="25" width="0" hidden="1" customWidth="1"/>
    <col min="27" max="16383" width="9.140625" hidden="1"/>
    <col min="16384" max="16384" width="0.5703125" customWidth="1"/>
  </cols>
  <sheetData>
    <row r="1" spans="1:25" ht="20.100000000000001" customHeight="1" x14ac:dyDescent="0.25">
      <c r="A1" s="169"/>
      <c r="B1" s="172" t="s">
        <v>22</v>
      </c>
      <c r="C1" s="170"/>
      <c r="D1" s="170"/>
      <c r="E1" s="170"/>
      <c r="F1" s="170"/>
      <c r="G1" s="170"/>
      <c r="H1" s="171"/>
      <c r="I1" s="173" t="s">
        <v>81</v>
      </c>
      <c r="J1" s="169"/>
      <c r="K1" s="3"/>
      <c r="L1" s="3"/>
      <c r="M1" s="3"/>
      <c r="N1" s="3"/>
      <c r="O1" s="3"/>
      <c r="P1" s="5" t="s">
        <v>82</v>
      </c>
      <c r="Q1" s="1"/>
      <c r="R1" s="1"/>
      <c r="S1" s="3"/>
      <c r="V1">
        <v>30.126000000000001</v>
      </c>
    </row>
    <row r="2" spans="1:25" ht="20.100000000000001" customHeight="1" x14ac:dyDescent="0.25">
      <c r="A2" s="169"/>
      <c r="B2" s="172" t="s">
        <v>23</v>
      </c>
      <c r="C2" s="170"/>
      <c r="D2" s="170"/>
      <c r="E2" s="170"/>
      <c r="F2" s="170"/>
      <c r="G2" s="170"/>
      <c r="H2" s="171"/>
      <c r="I2" s="173" t="s">
        <v>83</v>
      </c>
      <c r="J2" s="169"/>
      <c r="K2" s="3"/>
      <c r="L2" s="3"/>
      <c r="M2" s="3"/>
      <c r="N2" s="3"/>
      <c r="O2" s="3"/>
      <c r="P2" s="5" t="s">
        <v>84</v>
      </c>
      <c r="Q2" s="1"/>
      <c r="R2" s="1"/>
      <c r="S2" s="3"/>
    </row>
    <row r="3" spans="1:25" ht="20.100000000000001" customHeight="1" x14ac:dyDescent="0.25">
      <c r="A3" s="169"/>
      <c r="B3" s="172" t="s">
        <v>24</v>
      </c>
      <c r="C3" s="170"/>
      <c r="D3" s="170"/>
      <c r="E3" s="170"/>
      <c r="F3" s="170"/>
      <c r="G3" s="170"/>
      <c r="H3" s="171"/>
      <c r="I3" s="173" t="s">
        <v>85</v>
      </c>
      <c r="J3" s="169"/>
      <c r="K3" s="3"/>
      <c r="L3" s="3"/>
      <c r="M3" s="3"/>
      <c r="N3" s="3"/>
      <c r="O3" s="3"/>
      <c r="P3" s="5" t="s">
        <v>21</v>
      </c>
      <c r="Q3" s="1"/>
      <c r="R3" s="1"/>
      <c r="S3" s="3"/>
    </row>
    <row r="4" spans="1:25" x14ac:dyDescent="0.25">
      <c r="A4" s="3"/>
      <c r="B4" s="5" t="s">
        <v>86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</row>
    <row r="5" spans="1:25" x14ac:dyDescent="0.25">
      <c r="A5" s="3"/>
      <c r="B5" s="5" t="s">
        <v>122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</row>
    <row r="6" spans="1:2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</row>
    <row r="7" spans="1:25" x14ac:dyDescent="0.25">
      <c r="A7" s="13"/>
      <c r="B7" s="14" t="s">
        <v>64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"/>
      <c r="R7" s="1"/>
      <c r="S7" s="13"/>
    </row>
    <row r="8" spans="1:25" ht="15.75" x14ac:dyDescent="0.25">
      <c r="A8" s="175" t="s">
        <v>71</v>
      </c>
      <c r="B8" s="175" t="s">
        <v>72</v>
      </c>
      <c r="C8" s="175" t="s">
        <v>73</v>
      </c>
      <c r="D8" s="175" t="s">
        <v>74</v>
      </c>
      <c r="E8" s="175" t="s">
        <v>75</v>
      </c>
      <c r="F8" s="175" t="s">
        <v>76</v>
      </c>
      <c r="G8" s="175" t="s">
        <v>54</v>
      </c>
      <c r="H8" s="175" t="s">
        <v>55</v>
      </c>
      <c r="I8" s="175" t="s">
        <v>77</v>
      </c>
      <c r="J8" s="175"/>
      <c r="K8" s="175"/>
      <c r="L8" s="175"/>
      <c r="M8" s="175"/>
      <c r="N8" s="175"/>
      <c r="O8" s="175"/>
      <c r="P8" s="175" t="s">
        <v>78</v>
      </c>
      <c r="Q8" s="166"/>
      <c r="R8" s="166"/>
      <c r="S8" s="175" t="s">
        <v>79</v>
      </c>
      <c r="T8" s="168"/>
      <c r="U8" s="168"/>
      <c r="V8" s="167"/>
      <c r="W8" s="167"/>
      <c r="X8" s="167"/>
      <c r="Y8" s="167"/>
    </row>
    <row r="9" spans="1:25" x14ac:dyDescent="0.25">
      <c r="A9" s="155"/>
      <c r="B9" s="155"/>
      <c r="C9" s="176"/>
      <c r="D9" s="159" t="s">
        <v>65</v>
      </c>
      <c r="E9" s="155"/>
      <c r="F9" s="177"/>
      <c r="G9" s="156"/>
      <c r="H9" s="156"/>
      <c r="I9" s="156"/>
      <c r="J9" s="155"/>
      <c r="K9" s="155"/>
      <c r="L9" s="155"/>
      <c r="M9" s="155"/>
      <c r="N9" s="155"/>
      <c r="O9" s="155"/>
      <c r="P9" s="155"/>
      <c r="Q9" s="161"/>
      <c r="R9" s="161"/>
      <c r="S9" s="155"/>
      <c r="T9" s="158"/>
      <c r="U9" s="158"/>
      <c r="V9" s="158"/>
      <c r="W9" s="158"/>
      <c r="X9" s="158"/>
      <c r="Y9" s="158"/>
    </row>
    <row r="10" spans="1:25" x14ac:dyDescent="0.25">
      <c r="A10" s="161"/>
      <c r="B10" s="161"/>
      <c r="C10" s="161"/>
      <c r="D10" s="161" t="s">
        <v>66</v>
      </c>
      <c r="E10" s="161"/>
      <c r="F10" s="178"/>
      <c r="G10" s="162"/>
      <c r="H10" s="162"/>
      <c r="I10" s="162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58"/>
      <c r="U10" s="158"/>
      <c r="V10" s="158"/>
      <c r="W10" s="158"/>
      <c r="X10" s="158"/>
      <c r="Y10" s="158"/>
    </row>
    <row r="11" spans="1:25" ht="24.95" customHeight="1" x14ac:dyDescent="0.25">
      <c r="A11" s="182">
        <v>171941</v>
      </c>
      <c r="B11" s="179" t="s">
        <v>87</v>
      </c>
      <c r="C11" s="183" t="s">
        <v>134</v>
      </c>
      <c r="D11" s="179" t="s">
        <v>135</v>
      </c>
      <c r="E11" s="179" t="s">
        <v>90</v>
      </c>
      <c r="F11" s="180">
        <v>57.59</v>
      </c>
      <c r="G11" s="181">
        <v>0</v>
      </c>
      <c r="H11" s="181">
        <v>0</v>
      </c>
      <c r="I11" s="181">
        <f>ROUND(F11*(G11+H11),2)</f>
        <v>0</v>
      </c>
      <c r="J11" s="179">
        <f>ROUND(F11*(N11),2)</f>
        <v>0</v>
      </c>
      <c r="K11" s="1">
        <f>ROUND(F11*(O11),2)</f>
        <v>0</v>
      </c>
      <c r="L11" s="1">
        <f>ROUND(F11*(G11),2)</f>
        <v>0</v>
      </c>
      <c r="M11" s="1">
        <f>ROUND(F11*(H11),2)</f>
        <v>0</v>
      </c>
      <c r="N11" s="1">
        <v>0</v>
      </c>
      <c r="O11" s="1"/>
      <c r="P11" s="174"/>
      <c r="Q11" s="174"/>
      <c r="R11" s="174"/>
      <c r="S11" s="161"/>
      <c r="Y11">
        <v>0</v>
      </c>
    </row>
    <row r="12" spans="1:25" ht="24.95" customHeight="1" x14ac:dyDescent="0.25">
      <c r="A12" s="182">
        <v>171944</v>
      </c>
      <c r="B12" s="179" t="s">
        <v>87</v>
      </c>
      <c r="C12" s="183" t="s">
        <v>136</v>
      </c>
      <c r="D12" s="179" t="s">
        <v>137</v>
      </c>
      <c r="E12" s="179" t="s">
        <v>94</v>
      </c>
      <c r="F12" s="180">
        <v>54.848999999999997</v>
      </c>
      <c r="G12" s="181">
        <v>0</v>
      </c>
      <c r="H12" s="181">
        <v>0</v>
      </c>
      <c r="I12" s="181">
        <f>ROUND(F12*(G12+H12),2)</f>
        <v>0</v>
      </c>
      <c r="J12" s="179">
        <f>ROUND(F12*(N12),2)</f>
        <v>0</v>
      </c>
      <c r="K12" s="1">
        <f>ROUND(F12*(O12),2)</f>
        <v>0</v>
      </c>
      <c r="L12" s="1">
        <f>ROUND(F12*(G12),2)</f>
        <v>0</v>
      </c>
      <c r="M12" s="1">
        <f>ROUND(F12*(H12),2)</f>
        <v>0</v>
      </c>
      <c r="N12" s="1">
        <v>0</v>
      </c>
      <c r="O12" s="1"/>
      <c r="P12" s="174"/>
      <c r="Q12" s="174"/>
      <c r="R12" s="174"/>
      <c r="S12" s="161"/>
      <c r="Y12">
        <v>0</v>
      </c>
    </row>
    <row r="13" spans="1:25" ht="24.95" customHeight="1" x14ac:dyDescent="0.25">
      <c r="A13" s="182">
        <v>171945</v>
      </c>
      <c r="B13" s="179" t="s">
        <v>87</v>
      </c>
      <c r="C13" s="183" t="s">
        <v>136</v>
      </c>
      <c r="D13" s="179" t="s">
        <v>138</v>
      </c>
      <c r="E13" s="179" t="s">
        <v>94</v>
      </c>
      <c r="F13" s="180">
        <v>219.5</v>
      </c>
      <c r="G13" s="181">
        <v>0</v>
      </c>
      <c r="H13" s="181">
        <v>0</v>
      </c>
      <c r="I13" s="181">
        <f>ROUND(F13*(G13+H13),2)</f>
        <v>0</v>
      </c>
      <c r="J13" s="179">
        <f>ROUND(F13*(N13),2)</f>
        <v>0</v>
      </c>
      <c r="K13" s="1">
        <f>ROUND(F13*(O13),2)</f>
        <v>0</v>
      </c>
      <c r="L13" s="1">
        <f>ROUND(F13*(G13),2)</f>
        <v>0</v>
      </c>
      <c r="M13" s="1">
        <f>ROUND(F13*(H13),2)</f>
        <v>0</v>
      </c>
      <c r="N13" s="1">
        <v>0</v>
      </c>
      <c r="O13" s="1"/>
      <c r="P13" s="174"/>
      <c r="Q13" s="174"/>
      <c r="R13" s="174"/>
      <c r="S13" s="161"/>
      <c r="Y13">
        <v>0</v>
      </c>
    </row>
    <row r="14" spans="1:25" x14ac:dyDescent="0.25">
      <c r="A14" s="161"/>
      <c r="B14" s="161"/>
      <c r="C14" s="161"/>
      <c r="D14" s="161" t="s">
        <v>66</v>
      </c>
      <c r="E14" s="161"/>
      <c r="F14" s="178"/>
      <c r="G14" s="164">
        <f>ROUND((SUM(L10:L13))/1,2)</f>
        <v>0</v>
      </c>
      <c r="H14" s="164">
        <f>ROUND((SUM(M10:M13))/1,2)</f>
        <v>0</v>
      </c>
      <c r="I14" s="164">
        <f>ROUND((SUM(I10:I13))/1,2)</f>
        <v>0</v>
      </c>
      <c r="J14" s="161"/>
      <c r="K14" s="161"/>
      <c r="L14" s="161">
        <f>ROUND((SUM(L10:L13))/1,2)</f>
        <v>0</v>
      </c>
      <c r="M14" s="161">
        <f>ROUND((SUM(M10:M13))/1,2)</f>
        <v>0</v>
      </c>
      <c r="N14" s="161"/>
      <c r="O14" s="161"/>
      <c r="P14" s="184"/>
      <c r="Q14" s="161"/>
      <c r="R14" s="161"/>
      <c r="S14" s="184">
        <f>ROUND((SUM(S10:S13))/1,2)</f>
        <v>0</v>
      </c>
      <c r="T14" s="158"/>
      <c r="U14" s="158"/>
      <c r="V14" s="158"/>
      <c r="W14" s="158"/>
      <c r="X14" s="158"/>
      <c r="Y14" s="158"/>
    </row>
    <row r="15" spans="1:25" x14ac:dyDescent="0.25">
      <c r="A15" s="1"/>
      <c r="B15" s="1"/>
      <c r="C15" s="1"/>
      <c r="D15" s="1"/>
      <c r="E15" s="1"/>
      <c r="F15" s="174"/>
      <c r="G15" s="154"/>
      <c r="H15" s="154"/>
      <c r="I15" s="154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25" x14ac:dyDescent="0.25">
      <c r="A16" s="161"/>
      <c r="B16" s="161"/>
      <c r="C16" s="161"/>
      <c r="D16" s="161" t="s">
        <v>123</v>
      </c>
      <c r="E16" s="161"/>
      <c r="F16" s="178"/>
      <c r="G16" s="162"/>
      <c r="H16" s="162"/>
      <c r="I16" s="162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58"/>
      <c r="U16" s="158"/>
      <c r="V16" s="158"/>
      <c r="W16" s="158"/>
      <c r="X16" s="158"/>
      <c r="Y16" s="158"/>
    </row>
    <row r="17" spans="1:25" ht="24.95" customHeight="1" x14ac:dyDescent="0.25">
      <c r="A17" s="182">
        <v>171946</v>
      </c>
      <c r="B17" s="179" t="s">
        <v>139</v>
      </c>
      <c r="C17" s="183" t="s">
        <v>140</v>
      </c>
      <c r="D17" s="179" t="s">
        <v>141</v>
      </c>
      <c r="E17" s="179" t="s">
        <v>94</v>
      </c>
      <c r="F17" s="180">
        <v>139.048</v>
      </c>
      <c r="G17" s="181">
        <v>0</v>
      </c>
      <c r="H17" s="181">
        <v>0</v>
      </c>
      <c r="I17" s="181">
        <f>ROUND(F17*(G17+H17),2)</f>
        <v>0</v>
      </c>
      <c r="J17" s="179">
        <f>ROUND(F17*(N17),2)</f>
        <v>0</v>
      </c>
      <c r="K17" s="1">
        <f>ROUND(F17*(O17),2)</f>
        <v>0</v>
      </c>
      <c r="L17" s="1">
        <f>ROUND(F17*(G17),2)</f>
        <v>0</v>
      </c>
      <c r="M17" s="1">
        <f>ROUND(F17*(H17),2)</f>
        <v>0</v>
      </c>
      <c r="N17" s="1">
        <v>0</v>
      </c>
      <c r="O17" s="1"/>
      <c r="P17" s="178">
        <v>3.0000000000000001E-5</v>
      </c>
      <c r="Q17" s="174"/>
      <c r="R17" s="174">
        <v>3.0000000000000001E-5</v>
      </c>
      <c r="S17" s="161">
        <f>ROUND(F17*(P17),3)</f>
        <v>4.0000000000000001E-3</v>
      </c>
      <c r="Y17">
        <v>0</v>
      </c>
    </row>
    <row r="18" spans="1:25" ht="24.95" customHeight="1" x14ac:dyDescent="0.25">
      <c r="A18" s="182">
        <v>171947</v>
      </c>
      <c r="B18" s="179" t="s">
        <v>142</v>
      </c>
      <c r="C18" s="183" t="s">
        <v>143</v>
      </c>
      <c r="D18" s="179" t="s">
        <v>144</v>
      </c>
      <c r="E18" s="179" t="s">
        <v>94</v>
      </c>
      <c r="F18" s="180">
        <v>139.048</v>
      </c>
      <c r="G18" s="181">
        <v>0</v>
      </c>
      <c r="H18" s="181">
        <v>0</v>
      </c>
      <c r="I18" s="181">
        <f>ROUND(F18*(G18+H18),2)</f>
        <v>0</v>
      </c>
      <c r="J18" s="179">
        <f>ROUND(F18*(N18),2)</f>
        <v>0</v>
      </c>
      <c r="K18" s="1">
        <f>ROUND(F18*(O18),2)</f>
        <v>0</v>
      </c>
      <c r="L18" s="1">
        <f>ROUND(F18*(G18),2)</f>
        <v>0</v>
      </c>
      <c r="M18" s="1">
        <f>ROUND(F18*(H18),2)</f>
        <v>0</v>
      </c>
      <c r="N18" s="1">
        <v>0</v>
      </c>
      <c r="O18" s="1"/>
      <c r="P18" s="178">
        <v>2.0000000000000001E-4</v>
      </c>
      <c r="Q18" s="174"/>
      <c r="R18" s="174">
        <v>2.0000000000000001E-4</v>
      </c>
      <c r="S18" s="161">
        <f>ROUND(F18*(P18),3)</f>
        <v>2.8000000000000001E-2</v>
      </c>
      <c r="Y18">
        <v>0</v>
      </c>
    </row>
    <row r="19" spans="1:25" ht="24.95" customHeight="1" x14ac:dyDescent="0.25">
      <c r="A19" s="182">
        <v>171948</v>
      </c>
      <c r="B19" s="179" t="s">
        <v>145</v>
      </c>
      <c r="C19" s="183" t="s">
        <v>146</v>
      </c>
      <c r="D19" s="179" t="s">
        <v>147</v>
      </c>
      <c r="E19" s="179" t="s">
        <v>90</v>
      </c>
      <c r="F19" s="180">
        <v>4.8739999999999997</v>
      </c>
      <c r="G19" s="181">
        <v>0</v>
      </c>
      <c r="H19" s="181">
        <v>0</v>
      </c>
      <c r="I19" s="181">
        <f>ROUND(F19*(G19+H19),2)</f>
        <v>0</v>
      </c>
      <c r="J19" s="179">
        <f>ROUND(F19*(N19),2)</f>
        <v>0</v>
      </c>
      <c r="K19" s="1">
        <f>ROUND(F19*(O19),2)</f>
        <v>0</v>
      </c>
      <c r="L19" s="1">
        <f>ROUND(F19*(G19),2)</f>
        <v>0</v>
      </c>
      <c r="M19" s="1">
        <f>ROUND(F19*(H19),2)</f>
        <v>0</v>
      </c>
      <c r="N19" s="1">
        <v>0</v>
      </c>
      <c r="O19" s="1"/>
      <c r="P19" s="178">
        <v>2.0699999999999998</v>
      </c>
      <c r="Q19" s="174"/>
      <c r="R19" s="174">
        <v>2.0699999999999998</v>
      </c>
      <c r="S19" s="161">
        <f>ROUND(F19*(P19),3)</f>
        <v>10.089</v>
      </c>
      <c r="Y19">
        <v>0</v>
      </c>
    </row>
    <row r="20" spans="1:25" ht="24.95" customHeight="1" x14ac:dyDescent="0.25">
      <c r="A20" s="182">
        <v>171949</v>
      </c>
      <c r="B20" s="179" t="s">
        <v>145</v>
      </c>
      <c r="C20" s="183" t="s">
        <v>148</v>
      </c>
      <c r="D20" s="179" t="s">
        <v>149</v>
      </c>
      <c r="E20" s="179" t="s">
        <v>90</v>
      </c>
      <c r="F20" s="180">
        <v>1.8680000000000001</v>
      </c>
      <c r="G20" s="181">
        <v>0</v>
      </c>
      <c r="H20" s="181">
        <v>0</v>
      </c>
      <c r="I20" s="181">
        <f>ROUND(F20*(G20+H20),2)</f>
        <v>0</v>
      </c>
      <c r="J20" s="179">
        <f>ROUND(F20*(N20),2)</f>
        <v>0</v>
      </c>
      <c r="K20" s="1">
        <f>ROUND(F20*(O20),2)</f>
        <v>0</v>
      </c>
      <c r="L20" s="1">
        <f>ROUND(F20*(G20),2)</f>
        <v>0</v>
      </c>
      <c r="M20" s="1">
        <f>ROUND(F20*(H20),2)</f>
        <v>0</v>
      </c>
      <c r="N20" s="1">
        <v>0</v>
      </c>
      <c r="O20" s="1"/>
      <c r="P20" s="178">
        <v>2.0876700000000001</v>
      </c>
      <c r="Q20" s="174"/>
      <c r="R20" s="174">
        <v>2.0876700000000001</v>
      </c>
      <c r="S20" s="161">
        <f>ROUND(F20*(P20),3)</f>
        <v>3.9</v>
      </c>
      <c r="Y20">
        <v>0</v>
      </c>
    </row>
    <row r="21" spans="1:25" ht="24.95" customHeight="1" x14ac:dyDescent="0.25">
      <c r="A21" s="182">
        <v>171950</v>
      </c>
      <c r="B21" s="179" t="s">
        <v>145</v>
      </c>
      <c r="C21" s="183" t="s">
        <v>150</v>
      </c>
      <c r="D21" s="179" t="s">
        <v>151</v>
      </c>
      <c r="E21" s="179" t="s">
        <v>90</v>
      </c>
      <c r="F21" s="180">
        <v>33.631999999999998</v>
      </c>
      <c r="G21" s="181">
        <v>0</v>
      </c>
      <c r="H21" s="181">
        <v>0</v>
      </c>
      <c r="I21" s="181">
        <f>ROUND(F21*(G21+H21),2)</f>
        <v>0</v>
      </c>
      <c r="J21" s="179">
        <f>ROUND(F21*(N21),2)</f>
        <v>0</v>
      </c>
      <c r="K21" s="1">
        <f>ROUND(F21*(O21),2)</f>
        <v>0</v>
      </c>
      <c r="L21" s="1">
        <f>ROUND(F21*(G21),2)</f>
        <v>0</v>
      </c>
      <c r="M21" s="1">
        <f>ROUND(F21*(H21),2)</f>
        <v>0</v>
      </c>
      <c r="N21" s="1">
        <v>0</v>
      </c>
      <c r="O21" s="1"/>
      <c r="P21" s="178">
        <v>2.2119</v>
      </c>
      <c r="Q21" s="174"/>
      <c r="R21" s="174">
        <v>2.2119</v>
      </c>
      <c r="S21" s="161">
        <f>ROUND(F21*(P21),3)</f>
        <v>74.391000000000005</v>
      </c>
      <c r="Y21">
        <v>0</v>
      </c>
    </row>
    <row r="22" spans="1:25" ht="24.95" customHeight="1" x14ac:dyDescent="0.25">
      <c r="A22" s="182">
        <v>171951</v>
      </c>
      <c r="B22" s="179" t="s">
        <v>145</v>
      </c>
      <c r="C22" s="183" t="s">
        <v>152</v>
      </c>
      <c r="D22" s="179" t="s">
        <v>153</v>
      </c>
      <c r="E22" s="179" t="s">
        <v>94</v>
      </c>
      <c r="F22" s="180">
        <v>148.80600000000001</v>
      </c>
      <c r="G22" s="181">
        <v>0</v>
      </c>
      <c r="H22" s="181">
        <v>0</v>
      </c>
      <c r="I22" s="181">
        <f>ROUND(F22*(G22+H22),2)</f>
        <v>0</v>
      </c>
      <c r="J22" s="179">
        <f>ROUND(F22*(N22),2)</f>
        <v>0</v>
      </c>
      <c r="K22" s="1">
        <f>ROUND(F22*(O22),2)</f>
        <v>0</v>
      </c>
      <c r="L22" s="1">
        <f>ROUND(F22*(G22),2)</f>
        <v>0</v>
      </c>
      <c r="M22" s="1">
        <f>ROUND(F22*(H22),2)</f>
        <v>0</v>
      </c>
      <c r="N22" s="1">
        <v>0</v>
      </c>
      <c r="O22" s="1"/>
      <c r="P22" s="178">
        <v>6.7000000000000002E-4</v>
      </c>
      <c r="Q22" s="174"/>
      <c r="R22" s="174">
        <v>6.7000000000000002E-4</v>
      </c>
      <c r="S22" s="161">
        <f>ROUND(F22*(P22),3)</f>
        <v>0.1</v>
      </c>
      <c r="Y22">
        <v>0</v>
      </c>
    </row>
    <row r="23" spans="1:25" ht="24.95" customHeight="1" x14ac:dyDescent="0.25">
      <c r="A23" s="182">
        <v>171952</v>
      </c>
      <c r="B23" s="179" t="s">
        <v>145</v>
      </c>
      <c r="C23" s="183" t="s">
        <v>154</v>
      </c>
      <c r="D23" s="179" t="s">
        <v>155</v>
      </c>
      <c r="E23" s="179" t="s">
        <v>94</v>
      </c>
      <c r="F23" s="180">
        <v>148.80600000000001</v>
      </c>
      <c r="G23" s="181">
        <v>0</v>
      </c>
      <c r="H23" s="181">
        <v>0</v>
      </c>
      <c r="I23" s="181">
        <f>ROUND(F23*(G23+H23),2)</f>
        <v>0</v>
      </c>
      <c r="J23" s="179">
        <f>ROUND(F23*(N23),2)</f>
        <v>0</v>
      </c>
      <c r="K23" s="1">
        <f>ROUND(F23*(O23),2)</f>
        <v>0</v>
      </c>
      <c r="L23" s="1">
        <f>ROUND(F23*(G23),2)</f>
        <v>0</v>
      </c>
      <c r="M23" s="1">
        <f>ROUND(F23*(H23),2)</f>
        <v>0</v>
      </c>
      <c r="N23" s="1">
        <v>0</v>
      </c>
      <c r="O23" s="1"/>
      <c r="P23" s="174"/>
      <c r="Q23" s="174"/>
      <c r="R23" s="174"/>
      <c r="S23" s="161"/>
      <c r="Y23">
        <v>0</v>
      </c>
    </row>
    <row r="24" spans="1:25" ht="24.95" customHeight="1" x14ac:dyDescent="0.25">
      <c r="A24" s="182">
        <v>171953</v>
      </c>
      <c r="B24" s="179" t="s">
        <v>145</v>
      </c>
      <c r="C24" s="183" t="s">
        <v>156</v>
      </c>
      <c r="D24" s="179" t="s">
        <v>157</v>
      </c>
      <c r="E24" s="179" t="s">
        <v>108</v>
      </c>
      <c r="F24" s="180">
        <v>1.1850000000000001</v>
      </c>
      <c r="G24" s="181">
        <v>0</v>
      </c>
      <c r="H24" s="181">
        <v>0</v>
      </c>
      <c r="I24" s="181">
        <f>ROUND(F24*(G24+H24),2)</f>
        <v>0</v>
      </c>
      <c r="J24" s="179">
        <f>ROUND(F24*(N24),2)</f>
        <v>0</v>
      </c>
      <c r="K24" s="1">
        <f>ROUND(F24*(O24),2)</f>
        <v>0</v>
      </c>
      <c r="L24" s="1">
        <f>ROUND(F24*(G24),2)</f>
        <v>0</v>
      </c>
      <c r="M24" s="1">
        <f>ROUND(F24*(H24),2)</f>
        <v>0</v>
      </c>
      <c r="N24" s="1">
        <v>0</v>
      </c>
      <c r="O24" s="1"/>
      <c r="P24" s="178">
        <v>1.0345299999999999</v>
      </c>
      <c r="Q24" s="174"/>
      <c r="R24" s="174">
        <v>1.0345299999999999</v>
      </c>
      <c r="S24" s="161">
        <f>ROUND(F24*(P24),3)</f>
        <v>1.226</v>
      </c>
      <c r="Y24">
        <v>0</v>
      </c>
    </row>
    <row r="25" spans="1:25" ht="24.95" customHeight="1" x14ac:dyDescent="0.25">
      <c r="A25" s="182">
        <v>171954</v>
      </c>
      <c r="B25" s="179" t="s">
        <v>145</v>
      </c>
      <c r="C25" s="183" t="s">
        <v>158</v>
      </c>
      <c r="D25" s="179" t="s">
        <v>159</v>
      </c>
      <c r="E25" s="179" t="s">
        <v>90</v>
      </c>
      <c r="F25" s="180">
        <v>1.512</v>
      </c>
      <c r="G25" s="181">
        <v>0</v>
      </c>
      <c r="H25" s="181">
        <v>0</v>
      </c>
      <c r="I25" s="181">
        <f>ROUND(F25*(G25+H25),2)</f>
        <v>0</v>
      </c>
      <c r="J25" s="179">
        <f>ROUND(F25*(N25),2)</f>
        <v>0</v>
      </c>
      <c r="K25" s="1">
        <f>ROUND(F25*(O25),2)</f>
        <v>0</v>
      </c>
      <c r="L25" s="1">
        <f>ROUND(F25*(G25),2)</f>
        <v>0</v>
      </c>
      <c r="M25" s="1">
        <f>ROUND(F25*(H25),2)</f>
        <v>0</v>
      </c>
      <c r="N25" s="1">
        <v>0</v>
      </c>
      <c r="O25" s="1"/>
      <c r="P25" s="178">
        <v>2.0876700000000001</v>
      </c>
      <c r="Q25" s="174"/>
      <c r="R25" s="174">
        <v>2.0876700000000001</v>
      </c>
      <c r="S25" s="161">
        <f>ROUND(F25*(P25),3)</f>
        <v>3.157</v>
      </c>
      <c r="Y25">
        <v>0</v>
      </c>
    </row>
    <row r="26" spans="1:25" ht="24.95" customHeight="1" x14ac:dyDescent="0.25">
      <c r="A26" s="182">
        <v>171955</v>
      </c>
      <c r="B26" s="179" t="s">
        <v>145</v>
      </c>
      <c r="C26" s="183" t="s">
        <v>160</v>
      </c>
      <c r="D26" s="179" t="s">
        <v>161</v>
      </c>
      <c r="E26" s="179" t="s">
        <v>90</v>
      </c>
      <c r="F26" s="180">
        <v>7.3079999999999998</v>
      </c>
      <c r="G26" s="181">
        <v>0</v>
      </c>
      <c r="H26" s="181">
        <v>0</v>
      </c>
      <c r="I26" s="181">
        <f>ROUND(F26*(G26+H26),2)</f>
        <v>0</v>
      </c>
      <c r="J26" s="179">
        <f>ROUND(F26*(N26),2)</f>
        <v>0</v>
      </c>
      <c r="K26" s="1">
        <f>ROUND(F26*(O26),2)</f>
        <v>0</v>
      </c>
      <c r="L26" s="1">
        <f>ROUND(F26*(G26),2)</f>
        <v>0</v>
      </c>
      <c r="M26" s="1">
        <f>ROUND(F26*(H26),2)</f>
        <v>0</v>
      </c>
      <c r="N26" s="1">
        <v>0</v>
      </c>
      <c r="O26" s="1"/>
      <c r="P26" s="178">
        <v>2.2119</v>
      </c>
      <c r="Q26" s="174"/>
      <c r="R26" s="174">
        <v>2.2119</v>
      </c>
      <c r="S26" s="161">
        <f>ROUND(F26*(P26),3)</f>
        <v>16.164999999999999</v>
      </c>
      <c r="Y26">
        <v>0</v>
      </c>
    </row>
    <row r="27" spans="1:25" ht="24.95" customHeight="1" x14ac:dyDescent="0.25">
      <c r="A27" s="182">
        <v>171956</v>
      </c>
      <c r="B27" s="179" t="s">
        <v>145</v>
      </c>
      <c r="C27" s="183" t="s">
        <v>162</v>
      </c>
      <c r="D27" s="179" t="s">
        <v>163</v>
      </c>
      <c r="E27" s="179" t="s">
        <v>94</v>
      </c>
      <c r="F27" s="180">
        <v>60.48</v>
      </c>
      <c r="G27" s="181">
        <v>0</v>
      </c>
      <c r="H27" s="181">
        <v>0</v>
      </c>
      <c r="I27" s="181">
        <f>ROUND(F27*(G27+H27),2)</f>
        <v>0</v>
      </c>
      <c r="J27" s="179">
        <f>ROUND(F27*(N27),2)</f>
        <v>0</v>
      </c>
      <c r="K27" s="1">
        <f>ROUND(F27*(O27),2)</f>
        <v>0</v>
      </c>
      <c r="L27" s="1">
        <f>ROUND(F27*(G27),2)</f>
        <v>0</v>
      </c>
      <c r="M27" s="1">
        <f>ROUND(F27*(H27),2)</f>
        <v>0</v>
      </c>
      <c r="N27" s="1">
        <v>0</v>
      </c>
      <c r="O27" s="1"/>
      <c r="P27" s="178">
        <v>4.0699999999999998E-3</v>
      </c>
      <c r="Q27" s="174"/>
      <c r="R27" s="174">
        <v>4.0699999999999998E-3</v>
      </c>
      <c r="S27" s="161">
        <f>ROUND(F27*(P27),3)</f>
        <v>0.246</v>
      </c>
      <c r="Y27">
        <v>0</v>
      </c>
    </row>
    <row r="28" spans="1:25" ht="24.95" customHeight="1" x14ac:dyDescent="0.25">
      <c r="A28" s="182">
        <v>171957</v>
      </c>
      <c r="B28" s="179" t="s">
        <v>145</v>
      </c>
      <c r="C28" s="183" t="s">
        <v>164</v>
      </c>
      <c r="D28" s="179" t="s">
        <v>165</v>
      </c>
      <c r="E28" s="179" t="s">
        <v>94</v>
      </c>
      <c r="F28" s="180">
        <v>60.48</v>
      </c>
      <c r="G28" s="181">
        <v>0</v>
      </c>
      <c r="H28" s="181">
        <v>0</v>
      </c>
      <c r="I28" s="181">
        <f>ROUND(F28*(G28+H28),2)</f>
        <v>0</v>
      </c>
      <c r="J28" s="179">
        <f>ROUND(F28*(N28),2)</f>
        <v>0</v>
      </c>
      <c r="K28" s="1">
        <f>ROUND(F28*(O28),2)</f>
        <v>0</v>
      </c>
      <c r="L28" s="1">
        <f>ROUND(F28*(G28),2)</f>
        <v>0</v>
      </c>
      <c r="M28" s="1">
        <f>ROUND(F28*(H28),2)</f>
        <v>0</v>
      </c>
      <c r="N28" s="1">
        <v>0</v>
      </c>
      <c r="O28" s="1"/>
      <c r="P28" s="174"/>
      <c r="Q28" s="174"/>
      <c r="R28" s="174"/>
      <c r="S28" s="161"/>
      <c r="Y28">
        <v>0</v>
      </c>
    </row>
    <row r="29" spans="1:25" ht="24.95" customHeight="1" x14ac:dyDescent="0.25">
      <c r="A29" s="182">
        <v>171958</v>
      </c>
      <c r="B29" s="179" t="s">
        <v>145</v>
      </c>
      <c r="C29" s="183" t="s">
        <v>166</v>
      </c>
      <c r="D29" s="179" t="s">
        <v>167</v>
      </c>
      <c r="E29" s="179" t="s">
        <v>108</v>
      </c>
      <c r="F29" s="180">
        <v>0.499</v>
      </c>
      <c r="G29" s="181">
        <v>0</v>
      </c>
      <c r="H29" s="181">
        <v>0</v>
      </c>
      <c r="I29" s="181">
        <f>ROUND(F29*(G29+H29),2)</f>
        <v>0</v>
      </c>
      <c r="J29" s="179">
        <f>ROUND(F29*(N29),2)</f>
        <v>0</v>
      </c>
      <c r="K29" s="1">
        <f>ROUND(F29*(O29),2)</f>
        <v>0</v>
      </c>
      <c r="L29" s="1">
        <f>ROUND(F29*(G29),2)</f>
        <v>0</v>
      </c>
      <c r="M29" s="1">
        <f>ROUND(F29*(H29),2)</f>
        <v>0</v>
      </c>
      <c r="N29" s="1">
        <v>0</v>
      </c>
      <c r="O29" s="1"/>
      <c r="P29" s="178">
        <v>1.13453</v>
      </c>
      <c r="Q29" s="174"/>
      <c r="R29" s="174">
        <v>1.13453</v>
      </c>
      <c r="S29" s="161">
        <f>ROUND(F29*(P29),3)</f>
        <v>0.56599999999999995</v>
      </c>
      <c r="Y29">
        <v>0</v>
      </c>
    </row>
    <row r="30" spans="1:25" ht="24.95" customHeight="1" x14ac:dyDescent="0.25">
      <c r="A30" s="182">
        <v>171961</v>
      </c>
      <c r="B30" s="179" t="s">
        <v>168</v>
      </c>
      <c r="C30" s="183" t="s">
        <v>169</v>
      </c>
      <c r="D30" s="179" t="s">
        <v>170</v>
      </c>
      <c r="E30" s="179" t="s">
        <v>90</v>
      </c>
      <c r="F30" s="180">
        <v>1.6879999999999999</v>
      </c>
      <c r="G30" s="181">
        <v>0</v>
      </c>
      <c r="H30" s="181">
        <v>0</v>
      </c>
      <c r="I30" s="181">
        <f>ROUND(F30*(G30+H30),2)</f>
        <v>0</v>
      </c>
      <c r="J30" s="179">
        <f>ROUND(F30*(N30),2)</f>
        <v>0</v>
      </c>
      <c r="K30" s="1">
        <f>ROUND(F30*(O30),2)</f>
        <v>0</v>
      </c>
      <c r="L30" s="1">
        <f>ROUND(F30*(G30),2)</f>
        <v>0</v>
      </c>
      <c r="M30" s="1">
        <f>ROUND(F30*(H30),2)</f>
        <v>0</v>
      </c>
      <c r="N30" s="1">
        <v>0</v>
      </c>
      <c r="O30" s="1"/>
      <c r="P30" s="178">
        <v>2.2151299999999998</v>
      </c>
      <c r="Q30" s="174"/>
      <c r="R30" s="174">
        <v>2.2151299999999998</v>
      </c>
      <c r="S30" s="161">
        <f>ROUND(F30*(P30),3)</f>
        <v>3.7389999999999999</v>
      </c>
      <c r="Y30">
        <v>0</v>
      </c>
    </row>
    <row r="31" spans="1:25" ht="24.95" customHeight="1" x14ac:dyDescent="0.25">
      <c r="A31" s="182">
        <v>171988</v>
      </c>
      <c r="B31" s="179" t="s">
        <v>145</v>
      </c>
      <c r="C31" s="183" t="s">
        <v>171</v>
      </c>
      <c r="D31" s="179" t="s">
        <v>172</v>
      </c>
      <c r="E31" s="179" t="s">
        <v>90</v>
      </c>
      <c r="F31" s="180">
        <v>15.906000000000001</v>
      </c>
      <c r="G31" s="181">
        <v>0</v>
      </c>
      <c r="H31" s="181">
        <v>0</v>
      </c>
      <c r="I31" s="181">
        <f>ROUND(F31*(G31+H31),2)</f>
        <v>0</v>
      </c>
      <c r="J31" s="179">
        <f>ROUND(F31*(N31),2)</f>
        <v>0</v>
      </c>
      <c r="K31" s="1">
        <f>ROUND(F31*(O31),2)</f>
        <v>0</v>
      </c>
      <c r="L31" s="1">
        <f>ROUND(F31*(G31),2)</f>
        <v>0</v>
      </c>
      <c r="M31" s="1">
        <f>ROUND(F31*(H31),2)</f>
        <v>0</v>
      </c>
      <c r="N31" s="1">
        <v>0</v>
      </c>
      <c r="O31" s="1"/>
      <c r="P31" s="178">
        <v>2.0699999999999998</v>
      </c>
      <c r="Q31" s="174"/>
      <c r="R31" s="174">
        <v>2.0699999999999998</v>
      </c>
      <c r="S31" s="161">
        <f>ROUND(F31*(P31),3)</f>
        <v>32.924999999999997</v>
      </c>
      <c r="Y31">
        <v>0</v>
      </c>
    </row>
    <row r="32" spans="1:25" x14ac:dyDescent="0.25">
      <c r="A32" s="161"/>
      <c r="B32" s="161"/>
      <c r="C32" s="161"/>
      <c r="D32" s="161" t="s">
        <v>123</v>
      </c>
      <c r="E32" s="161"/>
      <c r="F32" s="178"/>
      <c r="G32" s="164">
        <f>ROUND((SUM(L16:L31))/1,2)</f>
        <v>0</v>
      </c>
      <c r="H32" s="164">
        <f>ROUND((SUM(M16:M31))/1,2)</f>
        <v>0</v>
      </c>
      <c r="I32" s="164">
        <f>ROUND((SUM(I16:I31))/1,2)</f>
        <v>0</v>
      </c>
      <c r="J32" s="161"/>
      <c r="K32" s="161"/>
      <c r="L32" s="161">
        <f>ROUND((SUM(L16:L31))/1,2)</f>
        <v>0</v>
      </c>
      <c r="M32" s="161">
        <f>ROUND((SUM(M16:M31))/1,2)</f>
        <v>0</v>
      </c>
      <c r="N32" s="161"/>
      <c r="O32" s="161"/>
      <c r="P32" s="184"/>
      <c r="Q32" s="161"/>
      <c r="R32" s="161"/>
      <c r="S32" s="184">
        <f>ROUND((SUM(S16:S31))/1,2)</f>
        <v>146.54</v>
      </c>
      <c r="T32" s="158"/>
      <c r="U32" s="158"/>
      <c r="V32" s="158"/>
      <c r="W32" s="158"/>
      <c r="X32" s="158"/>
      <c r="Y32" s="158"/>
    </row>
    <row r="33" spans="1:25" x14ac:dyDescent="0.25">
      <c r="A33" s="1"/>
      <c r="B33" s="1"/>
      <c r="C33" s="1"/>
      <c r="D33" s="1"/>
      <c r="E33" s="1"/>
      <c r="F33" s="174"/>
      <c r="G33" s="154"/>
      <c r="H33" s="154"/>
      <c r="I33" s="154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25" x14ac:dyDescent="0.25">
      <c r="A34" s="161"/>
      <c r="B34" s="161"/>
      <c r="C34" s="161"/>
      <c r="D34" s="161" t="s">
        <v>124</v>
      </c>
      <c r="E34" s="161"/>
      <c r="F34" s="178"/>
      <c r="G34" s="162"/>
      <c r="H34" s="162"/>
      <c r="I34" s="162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58"/>
      <c r="U34" s="158"/>
      <c r="V34" s="158"/>
      <c r="W34" s="158"/>
      <c r="X34" s="158"/>
      <c r="Y34" s="158"/>
    </row>
    <row r="35" spans="1:25" ht="24.95" customHeight="1" x14ac:dyDescent="0.25">
      <c r="A35" s="182">
        <v>171962</v>
      </c>
      <c r="B35" s="179" t="s">
        <v>145</v>
      </c>
      <c r="C35" s="183" t="s">
        <v>173</v>
      </c>
      <c r="D35" s="179" t="s">
        <v>174</v>
      </c>
      <c r="E35" s="179" t="s">
        <v>90</v>
      </c>
      <c r="F35" s="180">
        <v>23.451000000000001</v>
      </c>
      <c r="G35" s="181">
        <v>0</v>
      </c>
      <c r="H35" s="181">
        <v>0</v>
      </c>
      <c r="I35" s="181">
        <f>ROUND(F35*(G35+H35),2)</f>
        <v>0</v>
      </c>
      <c r="J35" s="179">
        <f>ROUND(F35*(N35),2)</f>
        <v>0</v>
      </c>
      <c r="K35" s="1">
        <f>ROUND(F35*(O35),2)</f>
        <v>0</v>
      </c>
      <c r="L35" s="1">
        <f>ROUND(F35*(G35),2)</f>
        <v>0</v>
      </c>
      <c r="M35" s="1">
        <f>ROUND(F35*(H35),2)</f>
        <v>0</v>
      </c>
      <c r="N35" s="1">
        <v>0</v>
      </c>
      <c r="O35" s="1"/>
      <c r="P35" s="178">
        <v>1.8860000000000001</v>
      </c>
      <c r="Q35" s="174"/>
      <c r="R35" s="174">
        <v>1.8860000000000001</v>
      </c>
      <c r="S35" s="161">
        <f>ROUND(F35*(P35),3)</f>
        <v>44.228999999999999</v>
      </c>
      <c r="Y35">
        <v>0</v>
      </c>
    </row>
    <row r="36" spans="1:25" ht="35.1" customHeight="1" x14ac:dyDescent="0.25">
      <c r="A36" s="182">
        <v>171964</v>
      </c>
      <c r="B36" s="179" t="s">
        <v>145</v>
      </c>
      <c r="C36" s="183" t="s">
        <v>175</v>
      </c>
      <c r="D36" s="179" t="s">
        <v>176</v>
      </c>
      <c r="E36" s="179" t="s">
        <v>90</v>
      </c>
      <c r="F36" s="180">
        <v>2.3940000000000001</v>
      </c>
      <c r="G36" s="181">
        <v>0</v>
      </c>
      <c r="H36" s="181">
        <v>0</v>
      </c>
      <c r="I36" s="181">
        <f>ROUND(F36*(G36+H36),2)</f>
        <v>0</v>
      </c>
      <c r="J36" s="179">
        <f>ROUND(F36*(N36),2)</f>
        <v>0</v>
      </c>
      <c r="K36" s="1">
        <f>ROUND(F36*(O36),2)</f>
        <v>0</v>
      </c>
      <c r="L36" s="1">
        <f>ROUND(F36*(G36),2)</f>
        <v>0</v>
      </c>
      <c r="M36" s="1">
        <f>ROUND(F36*(H36),2)</f>
        <v>0</v>
      </c>
      <c r="N36" s="1">
        <v>0</v>
      </c>
      <c r="O36" s="1"/>
      <c r="P36" s="178">
        <v>1.6531600000000002</v>
      </c>
      <c r="Q36" s="174"/>
      <c r="R36" s="174">
        <v>1.6531600000000002</v>
      </c>
      <c r="S36" s="161">
        <f>ROUND(F36*(P36),3)</f>
        <v>3.9580000000000002</v>
      </c>
      <c r="Y36">
        <v>0</v>
      </c>
    </row>
    <row r="37" spans="1:25" ht="23.25" x14ac:dyDescent="0.25">
      <c r="A37" s="182">
        <v>171965</v>
      </c>
      <c r="B37" s="179" t="s">
        <v>145</v>
      </c>
      <c r="C37" s="183" t="s">
        <v>177</v>
      </c>
      <c r="D37" s="179" t="s">
        <v>178</v>
      </c>
      <c r="E37" s="179" t="s">
        <v>90</v>
      </c>
      <c r="F37" s="180">
        <v>11.491199999999999</v>
      </c>
      <c r="G37" s="181">
        <v>0</v>
      </c>
      <c r="H37" s="181">
        <v>0</v>
      </c>
      <c r="I37" s="181">
        <f>ROUND(F37*(G37+H37),2)</f>
        <v>0</v>
      </c>
      <c r="J37" s="179">
        <f>ROUND(F37*(N37),2)</f>
        <v>0</v>
      </c>
      <c r="K37" s="1">
        <f>ROUND(F37*(O37),2)</f>
        <v>0</v>
      </c>
      <c r="L37" s="1">
        <f>ROUND(F37*(G37),2)</f>
        <v>0</v>
      </c>
      <c r="M37" s="1">
        <f>ROUND(F37*(H37),2)</f>
        <v>0</v>
      </c>
      <c r="N37" s="1">
        <v>0</v>
      </c>
      <c r="O37" s="1"/>
      <c r="P37" s="178">
        <v>1.95953</v>
      </c>
      <c r="Q37" s="174"/>
      <c r="R37" s="174">
        <v>1.95953</v>
      </c>
      <c r="S37" s="161">
        <f>ROUND(F37*(P37),3)</f>
        <v>22.516999999999999</v>
      </c>
      <c r="Y37">
        <v>0</v>
      </c>
    </row>
    <row r="38" spans="1:25" ht="35.1" customHeight="1" x14ac:dyDescent="0.25">
      <c r="A38" s="182">
        <v>171985</v>
      </c>
      <c r="B38" s="179" t="s">
        <v>145</v>
      </c>
      <c r="C38" s="183" t="s">
        <v>179</v>
      </c>
      <c r="D38" s="179" t="s">
        <v>180</v>
      </c>
      <c r="E38" s="179" t="s">
        <v>90</v>
      </c>
      <c r="F38" s="180">
        <v>4.7880000000000003</v>
      </c>
      <c r="G38" s="181">
        <v>0</v>
      </c>
      <c r="H38" s="181">
        <v>0</v>
      </c>
      <c r="I38" s="181">
        <f>ROUND(F38*(G38+H38),2)</f>
        <v>0</v>
      </c>
      <c r="J38" s="179">
        <f>ROUND(F38*(N38),2)</f>
        <v>0</v>
      </c>
      <c r="K38" s="1">
        <f>ROUND(F38*(O38),2)</f>
        <v>0</v>
      </c>
      <c r="L38" s="1">
        <f>ROUND(F38*(G38),2)</f>
        <v>0</v>
      </c>
      <c r="M38" s="1">
        <f>ROUND(F38*(H38),2)</f>
        <v>0</v>
      </c>
      <c r="N38" s="1">
        <v>0</v>
      </c>
      <c r="O38" s="1"/>
      <c r="P38" s="178">
        <v>0.43022000000000005</v>
      </c>
      <c r="Q38" s="174"/>
      <c r="R38" s="174">
        <v>0.43022000000000005</v>
      </c>
      <c r="S38" s="161">
        <f>ROUND(F38*(P38),3)</f>
        <v>2.06</v>
      </c>
      <c r="Y38">
        <v>0</v>
      </c>
    </row>
    <row r="39" spans="1:25" ht="24.95" customHeight="1" x14ac:dyDescent="0.25">
      <c r="A39" s="182">
        <v>171986</v>
      </c>
      <c r="B39" s="179" t="s">
        <v>145</v>
      </c>
      <c r="C39" s="183" t="s">
        <v>181</v>
      </c>
      <c r="D39" s="179" t="s">
        <v>182</v>
      </c>
      <c r="E39" s="179" t="s">
        <v>101</v>
      </c>
      <c r="F39" s="180">
        <v>80</v>
      </c>
      <c r="G39" s="181">
        <v>0</v>
      </c>
      <c r="H39" s="181">
        <v>0</v>
      </c>
      <c r="I39" s="181">
        <f>ROUND(F39*(G39+H39),2)</f>
        <v>0</v>
      </c>
      <c r="J39" s="179">
        <f>ROUND(F39*(N39),2)</f>
        <v>0</v>
      </c>
      <c r="K39" s="1">
        <f>ROUND(F39*(O39),2)</f>
        <v>0</v>
      </c>
      <c r="L39" s="1">
        <f>ROUND(F39*(G39),2)</f>
        <v>0</v>
      </c>
      <c r="M39" s="1">
        <f>ROUND(F39*(H39),2)</f>
        <v>0</v>
      </c>
      <c r="N39" s="1">
        <v>0</v>
      </c>
      <c r="O39" s="1"/>
      <c r="P39" s="178">
        <v>1E-3</v>
      </c>
      <c r="Q39" s="174"/>
      <c r="R39" s="174">
        <v>1E-3</v>
      </c>
      <c r="S39" s="161">
        <f>ROUND(F39*(P39),3)</f>
        <v>0.08</v>
      </c>
      <c r="Y39">
        <v>0</v>
      </c>
    </row>
    <row r="40" spans="1:25" ht="24.95" customHeight="1" x14ac:dyDescent="0.25">
      <c r="A40" s="182">
        <v>171987</v>
      </c>
      <c r="B40" s="179" t="s">
        <v>145</v>
      </c>
      <c r="C40" s="183" t="s">
        <v>183</v>
      </c>
      <c r="D40" s="179" t="s">
        <v>184</v>
      </c>
      <c r="E40" s="179" t="s">
        <v>101</v>
      </c>
      <c r="F40" s="180">
        <v>180</v>
      </c>
      <c r="G40" s="181">
        <v>0</v>
      </c>
      <c r="H40" s="181">
        <v>0</v>
      </c>
      <c r="I40" s="181">
        <f>ROUND(F40*(G40+H40),2)</f>
        <v>0</v>
      </c>
      <c r="J40" s="179">
        <f>ROUND(F40*(N40),2)</f>
        <v>0</v>
      </c>
      <c r="K40" s="1">
        <f>ROUND(F40*(O40),2)</f>
        <v>0</v>
      </c>
      <c r="L40" s="1">
        <f>ROUND(F40*(G40),2)</f>
        <v>0</v>
      </c>
      <c r="M40" s="1">
        <f>ROUND(F40*(H40),2)</f>
        <v>0</v>
      </c>
      <c r="N40" s="1">
        <v>0</v>
      </c>
      <c r="O40" s="1"/>
      <c r="P40" s="178">
        <v>1.5E-3</v>
      </c>
      <c r="Q40" s="174"/>
      <c r="R40" s="174">
        <v>1.5E-3</v>
      </c>
      <c r="S40" s="161">
        <f>ROUND(F40*(P40),3)</f>
        <v>0.27</v>
      </c>
      <c r="Y40">
        <v>0</v>
      </c>
    </row>
    <row r="41" spans="1:25" x14ac:dyDescent="0.25">
      <c r="A41" s="161"/>
      <c r="B41" s="161"/>
      <c r="C41" s="161"/>
      <c r="D41" s="161" t="s">
        <v>124</v>
      </c>
      <c r="E41" s="161"/>
      <c r="F41" s="178"/>
      <c r="G41" s="164">
        <f>ROUND((SUM(L34:L40))/1,2)</f>
        <v>0</v>
      </c>
      <c r="H41" s="164">
        <f>ROUND((SUM(M34:M40))/1,2)</f>
        <v>0</v>
      </c>
      <c r="I41" s="164">
        <f>ROUND((SUM(I34:I40))/1,2)</f>
        <v>0</v>
      </c>
      <c r="J41" s="161"/>
      <c r="K41" s="161"/>
      <c r="L41" s="161">
        <f>ROUND((SUM(L34:L40))/1,2)</f>
        <v>0</v>
      </c>
      <c r="M41" s="161">
        <f>ROUND((SUM(M34:M40))/1,2)</f>
        <v>0</v>
      </c>
      <c r="N41" s="161"/>
      <c r="O41" s="161"/>
      <c r="P41" s="184"/>
      <c r="Q41" s="161"/>
      <c r="R41" s="161"/>
      <c r="S41" s="184">
        <f>ROUND((SUM(S34:S40))/1,2)</f>
        <v>73.11</v>
      </c>
      <c r="T41" s="158"/>
      <c r="U41" s="158"/>
      <c r="V41" s="158"/>
      <c r="W41" s="158"/>
      <c r="X41" s="158"/>
      <c r="Y41" s="158"/>
    </row>
    <row r="42" spans="1:25" x14ac:dyDescent="0.25">
      <c r="A42" s="1"/>
      <c r="B42" s="1"/>
      <c r="C42" s="1"/>
      <c r="D42" s="1"/>
      <c r="E42" s="1"/>
      <c r="F42" s="174"/>
      <c r="G42" s="154"/>
      <c r="H42" s="154"/>
      <c r="I42" s="154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25" x14ac:dyDescent="0.25">
      <c r="A43" s="161"/>
      <c r="B43" s="161"/>
      <c r="C43" s="161"/>
      <c r="D43" s="161" t="s">
        <v>67</v>
      </c>
      <c r="E43" s="161"/>
      <c r="F43" s="178"/>
      <c r="G43" s="162"/>
      <c r="H43" s="162"/>
      <c r="I43" s="162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58"/>
      <c r="U43" s="158"/>
      <c r="V43" s="158"/>
      <c r="W43" s="158"/>
      <c r="X43" s="158"/>
      <c r="Y43" s="158"/>
    </row>
    <row r="44" spans="1:25" ht="24.95" customHeight="1" x14ac:dyDescent="0.25">
      <c r="A44" s="182">
        <v>171931</v>
      </c>
      <c r="B44" s="179" t="s">
        <v>185</v>
      </c>
      <c r="C44" s="183" t="s">
        <v>186</v>
      </c>
      <c r="D44" s="179" t="s">
        <v>187</v>
      </c>
      <c r="E44" s="179" t="s">
        <v>94</v>
      </c>
      <c r="F44" s="180">
        <v>219.5</v>
      </c>
      <c r="G44" s="181">
        <v>0</v>
      </c>
      <c r="H44" s="181">
        <v>0</v>
      </c>
      <c r="I44" s="181">
        <f>ROUND(F44*(G44+H44),2)</f>
        <v>0</v>
      </c>
      <c r="J44" s="179">
        <f>ROUND(F44*(N44),2)</f>
        <v>0</v>
      </c>
      <c r="K44" s="1">
        <f>ROUND(F44*(O44),2)</f>
        <v>0</v>
      </c>
      <c r="L44" s="1">
        <f>ROUND(F44*(G44),2)</f>
        <v>0</v>
      </c>
      <c r="M44" s="1">
        <f>ROUND(F44*(H44),2)</f>
        <v>0</v>
      </c>
      <c r="N44" s="1">
        <v>0</v>
      </c>
      <c r="O44" s="1"/>
      <c r="P44" s="178">
        <v>0.30360999999999999</v>
      </c>
      <c r="Q44" s="174"/>
      <c r="R44" s="174">
        <v>0.30360999999999999</v>
      </c>
      <c r="S44" s="161">
        <f>ROUND(F44*(P44),3)</f>
        <v>66.641999999999996</v>
      </c>
      <c r="Y44">
        <v>0</v>
      </c>
    </row>
    <row r="45" spans="1:25" ht="24.95" customHeight="1" x14ac:dyDescent="0.25">
      <c r="A45" s="182">
        <v>171932</v>
      </c>
      <c r="B45" s="179" t="s">
        <v>185</v>
      </c>
      <c r="C45" s="183" t="s">
        <v>188</v>
      </c>
      <c r="D45" s="179" t="s">
        <v>189</v>
      </c>
      <c r="E45" s="179" t="s">
        <v>94</v>
      </c>
      <c r="F45" s="180">
        <v>219.5</v>
      </c>
      <c r="G45" s="181">
        <v>0</v>
      </c>
      <c r="H45" s="181">
        <v>0</v>
      </c>
      <c r="I45" s="181">
        <f>ROUND(F45*(G45+H45),2)</f>
        <v>0</v>
      </c>
      <c r="J45" s="179">
        <f>ROUND(F45*(N45),2)</f>
        <v>0</v>
      </c>
      <c r="K45" s="1">
        <f>ROUND(F45*(O45),2)</f>
        <v>0</v>
      </c>
      <c r="L45" s="1">
        <f>ROUND(F45*(G45),2)</f>
        <v>0</v>
      </c>
      <c r="M45" s="1">
        <f>ROUND(F45*(H45),2)</f>
        <v>0</v>
      </c>
      <c r="N45" s="1">
        <v>0</v>
      </c>
      <c r="O45" s="1"/>
      <c r="P45" s="178">
        <v>8.0030000000000004E-2</v>
      </c>
      <c r="Q45" s="174"/>
      <c r="R45" s="174">
        <v>8.0030000000000004E-2</v>
      </c>
      <c r="S45" s="161">
        <f>ROUND(F45*(P45),3)</f>
        <v>17.567</v>
      </c>
      <c r="Y45">
        <v>0</v>
      </c>
    </row>
    <row r="46" spans="1:25" ht="24.95" customHeight="1" x14ac:dyDescent="0.25">
      <c r="A46" s="182">
        <v>171933</v>
      </c>
      <c r="B46" s="179" t="s">
        <v>185</v>
      </c>
      <c r="C46" s="183" t="s">
        <v>190</v>
      </c>
      <c r="D46" s="179" t="s">
        <v>191</v>
      </c>
      <c r="E46" s="179" t="s">
        <v>94</v>
      </c>
      <c r="F46" s="180">
        <v>219.5</v>
      </c>
      <c r="G46" s="181">
        <v>0</v>
      </c>
      <c r="H46" s="181">
        <v>0</v>
      </c>
      <c r="I46" s="181">
        <f>ROUND(F46*(G46+H46),2)</f>
        <v>0</v>
      </c>
      <c r="J46" s="179">
        <f>ROUND(F46*(N46),2)</f>
        <v>0</v>
      </c>
      <c r="K46" s="1">
        <f>ROUND(F46*(O46),2)</f>
        <v>0</v>
      </c>
      <c r="L46" s="1">
        <f>ROUND(F46*(G46),2)</f>
        <v>0</v>
      </c>
      <c r="M46" s="1">
        <f>ROUND(F46*(H46),2)</f>
        <v>0</v>
      </c>
      <c r="N46" s="1">
        <v>0</v>
      </c>
      <c r="O46" s="1"/>
      <c r="P46" s="178">
        <v>0.32379000000000002</v>
      </c>
      <c r="Q46" s="174"/>
      <c r="R46" s="174">
        <v>0.32379000000000002</v>
      </c>
      <c r="S46" s="161">
        <f>ROUND(F46*(P46),3)</f>
        <v>71.072000000000003</v>
      </c>
      <c r="Y46">
        <v>0</v>
      </c>
    </row>
    <row r="47" spans="1:25" ht="24.95" customHeight="1" x14ac:dyDescent="0.25">
      <c r="A47" s="182">
        <v>171934</v>
      </c>
      <c r="B47" s="179" t="s">
        <v>185</v>
      </c>
      <c r="C47" s="183" t="s">
        <v>192</v>
      </c>
      <c r="D47" s="179" t="s">
        <v>193</v>
      </c>
      <c r="E47" s="179" t="s">
        <v>94</v>
      </c>
      <c r="F47" s="180">
        <v>219.5</v>
      </c>
      <c r="G47" s="181">
        <v>0</v>
      </c>
      <c r="H47" s="181">
        <v>0</v>
      </c>
      <c r="I47" s="181">
        <f>ROUND(F47*(G47+H47),2)</f>
        <v>0</v>
      </c>
      <c r="J47" s="179">
        <f>ROUND(F47*(N47),2)</f>
        <v>0</v>
      </c>
      <c r="K47" s="1">
        <f>ROUND(F47*(O47),2)</f>
        <v>0</v>
      </c>
      <c r="L47" s="1">
        <f>ROUND(F47*(G47),2)</f>
        <v>0</v>
      </c>
      <c r="M47" s="1">
        <f>ROUND(F47*(H47),2)</f>
        <v>0</v>
      </c>
      <c r="N47" s="1">
        <v>0</v>
      </c>
      <c r="O47" s="1"/>
      <c r="P47" s="178">
        <v>0.112</v>
      </c>
      <c r="Q47" s="174"/>
      <c r="R47" s="174">
        <v>0.112</v>
      </c>
      <c r="S47" s="161">
        <f>ROUND(F47*(P47),3)</f>
        <v>24.584</v>
      </c>
      <c r="Y47">
        <v>0</v>
      </c>
    </row>
    <row r="48" spans="1:25" ht="24.95" customHeight="1" x14ac:dyDescent="0.25">
      <c r="A48" s="182">
        <v>171938</v>
      </c>
      <c r="B48" s="179" t="s">
        <v>194</v>
      </c>
      <c r="C48" s="183" t="s">
        <v>195</v>
      </c>
      <c r="D48" s="179" t="s">
        <v>196</v>
      </c>
      <c r="E48" s="179" t="s">
        <v>197</v>
      </c>
      <c r="F48" s="180">
        <v>173</v>
      </c>
      <c r="G48" s="181">
        <v>0</v>
      </c>
      <c r="H48" s="181">
        <v>0</v>
      </c>
      <c r="I48" s="181">
        <f>ROUND(F48*(G48+H48),2)</f>
        <v>0</v>
      </c>
      <c r="J48" s="179">
        <f>ROUND(F48*(N48),2)</f>
        <v>0</v>
      </c>
      <c r="K48" s="1">
        <f>ROUND(F48*(O48),2)</f>
        <v>0</v>
      </c>
      <c r="L48" s="1">
        <f>ROUND(F48*(G48),2)</f>
        <v>0</v>
      </c>
      <c r="M48" s="1">
        <f>ROUND(F48*(H48),2)</f>
        <v>0</v>
      </c>
      <c r="N48" s="1">
        <v>0</v>
      </c>
      <c r="O48" s="1"/>
      <c r="P48" s="174"/>
      <c r="Q48" s="174"/>
      <c r="R48" s="174"/>
      <c r="S48" s="161"/>
      <c r="Y48">
        <v>0</v>
      </c>
    </row>
    <row r="49" spans="1:25" ht="24.95" customHeight="1" x14ac:dyDescent="0.25">
      <c r="A49" s="182">
        <v>171939</v>
      </c>
      <c r="B49" s="179" t="s">
        <v>194</v>
      </c>
      <c r="C49" s="183" t="s">
        <v>198</v>
      </c>
      <c r="D49" s="179" t="s">
        <v>199</v>
      </c>
      <c r="E49" s="179" t="s">
        <v>197</v>
      </c>
      <c r="F49" s="180">
        <v>54.5</v>
      </c>
      <c r="G49" s="181">
        <v>0</v>
      </c>
      <c r="H49" s="181">
        <v>0</v>
      </c>
      <c r="I49" s="181">
        <f>ROUND(F49*(G49+H49),2)</f>
        <v>0</v>
      </c>
      <c r="J49" s="179">
        <f>ROUND(F49*(N49),2)</f>
        <v>0</v>
      </c>
      <c r="K49" s="1">
        <f>ROUND(F49*(O49),2)</f>
        <v>0</v>
      </c>
      <c r="L49" s="1">
        <f>ROUND(F49*(G49),2)</f>
        <v>0</v>
      </c>
      <c r="M49" s="1">
        <f>ROUND(F49*(H49),2)</f>
        <v>0</v>
      </c>
      <c r="N49" s="1">
        <v>0</v>
      </c>
      <c r="O49" s="1"/>
      <c r="P49" s="174"/>
      <c r="Q49" s="174"/>
      <c r="R49" s="174"/>
      <c r="S49" s="161"/>
      <c r="Y49">
        <v>0</v>
      </c>
    </row>
    <row r="50" spans="1:25" ht="24.95" customHeight="1" x14ac:dyDescent="0.25">
      <c r="A50" s="182">
        <v>172050</v>
      </c>
      <c r="B50" s="179">
        <v>221</v>
      </c>
      <c r="C50" s="183" t="s">
        <v>200</v>
      </c>
      <c r="D50" s="179" t="s">
        <v>201</v>
      </c>
      <c r="E50" s="179" t="s">
        <v>108</v>
      </c>
      <c r="F50" s="180">
        <v>1.1000000000000001</v>
      </c>
      <c r="G50" s="181">
        <v>0</v>
      </c>
      <c r="H50" s="181">
        <v>0</v>
      </c>
      <c r="I50" s="181">
        <f>ROUND(F50*(G50+H50),2)</f>
        <v>0</v>
      </c>
      <c r="J50" s="179">
        <f>ROUND(F50*(N50),2)</f>
        <v>0</v>
      </c>
      <c r="K50" s="1">
        <f>ROUND(F50*(O50),2)</f>
        <v>0</v>
      </c>
      <c r="L50" s="1">
        <f>ROUND(F50*(G50),2)</f>
        <v>0</v>
      </c>
      <c r="M50" s="1">
        <f>ROUND(F50*(H50),2)</f>
        <v>0</v>
      </c>
      <c r="N50" s="1">
        <v>0</v>
      </c>
      <c r="O50" s="1"/>
      <c r="P50" s="178">
        <v>1.202961408</v>
      </c>
      <c r="Q50" s="174"/>
      <c r="R50" s="174">
        <v>1.202961408</v>
      </c>
      <c r="S50" s="161">
        <f>ROUND(F50*(P50),3)</f>
        <v>1.323</v>
      </c>
      <c r="Y50">
        <v>0</v>
      </c>
    </row>
    <row r="51" spans="1:25" x14ac:dyDescent="0.25">
      <c r="A51" s="161"/>
      <c r="B51" s="161"/>
      <c r="C51" s="161"/>
      <c r="D51" s="161" t="s">
        <v>67</v>
      </c>
      <c r="E51" s="161"/>
      <c r="F51" s="178"/>
      <c r="G51" s="164">
        <f>ROUND((SUM(L43:L50))/1,2)</f>
        <v>0</v>
      </c>
      <c r="H51" s="164">
        <f>ROUND((SUM(M43:M50))/1,2)</f>
        <v>0</v>
      </c>
      <c r="I51" s="164">
        <f>ROUND((SUM(I43:I50))/1,2)</f>
        <v>0</v>
      </c>
      <c r="J51" s="161"/>
      <c r="K51" s="161"/>
      <c r="L51" s="161">
        <f>ROUND((SUM(L43:L50))/1,2)</f>
        <v>0</v>
      </c>
      <c r="M51" s="161">
        <f>ROUND((SUM(M43:M50))/1,2)</f>
        <v>0</v>
      </c>
      <c r="N51" s="161"/>
      <c r="O51" s="161"/>
      <c r="P51" s="184"/>
      <c r="Q51" s="161"/>
      <c r="R51" s="161"/>
      <c r="S51" s="184">
        <f>ROUND((SUM(S43:S50))/1,2)</f>
        <v>181.19</v>
      </c>
      <c r="T51" s="158"/>
      <c r="U51" s="158"/>
      <c r="V51" s="158"/>
      <c r="W51" s="158"/>
      <c r="X51" s="158"/>
      <c r="Y51" s="158"/>
    </row>
    <row r="52" spans="1:25" x14ac:dyDescent="0.25">
      <c r="A52" s="1"/>
      <c r="B52" s="1"/>
      <c r="C52" s="1"/>
      <c r="D52" s="1"/>
      <c r="E52" s="1"/>
      <c r="F52" s="174"/>
      <c r="G52" s="154"/>
      <c r="H52" s="154"/>
      <c r="I52" s="154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25" x14ac:dyDescent="0.25">
      <c r="A53" s="161"/>
      <c r="B53" s="161"/>
      <c r="C53" s="161"/>
      <c r="D53" s="161" t="s">
        <v>68</v>
      </c>
      <c r="E53" s="161"/>
      <c r="F53" s="178"/>
      <c r="G53" s="162"/>
      <c r="H53" s="162"/>
      <c r="I53" s="162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58"/>
      <c r="U53" s="158"/>
      <c r="V53" s="158"/>
      <c r="W53" s="158"/>
      <c r="X53" s="158"/>
      <c r="Y53" s="158"/>
    </row>
    <row r="54" spans="1:25" ht="35.1" customHeight="1" x14ac:dyDescent="0.25">
      <c r="A54" s="182">
        <v>171984</v>
      </c>
      <c r="B54" s="179" t="s">
        <v>145</v>
      </c>
      <c r="C54" s="183" t="s">
        <v>202</v>
      </c>
      <c r="D54" s="179" t="s">
        <v>203</v>
      </c>
      <c r="E54" s="179" t="s">
        <v>94</v>
      </c>
      <c r="F54" s="180">
        <v>20.16</v>
      </c>
      <c r="G54" s="181">
        <v>0</v>
      </c>
      <c r="H54" s="181">
        <v>0</v>
      </c>
      <c r="I54" s="181">
        <f>ROUND(F54*(G54+H54),2)</f>
        <v>0</v>
      </c>
      <c r="J54" s="179">
        <f>ROUND(F54*(N54),2)</f>
        <v>0</v>
      </c>
      <c r="K54" s="1">
        <f>ROUND(F54*(O54),2)</f>
        <v>0</v>
      </c>
      <c r="L54" s="1">
        <f>ROUND(F54*(G54),2)</f>
        <v>0</v>
      </c>
      <c r="M54" s="1">
        <f>ROUND(F54*(H54),2)</f>
        <v>0</v>
      </c>
      <c r="N54" s="1">
        <v>0</v>
      </c>
      <c r="O54" s="1"/>
      <c r="P54" s="178">
        <v>9.6299999999999997E-3</v>
      </c>
      <c r="Q54" s="174"/>
      <c r="R54" s="174">
        <v>9.6299999999999997E-3</v>
      </c>
      <c r="S54" s="161">
        <f>ROUND(F54*(P54),3)</f>
        <v>0.19400000000000001</v>
      </c>
      <c r="Y54">
        <v>0</v>
      </c>
    </row>
    <row r="55" spans="1:25" x14ac:dyDescent="0.25">
      <c r="A55" s="161"/>
      <c r="B55" s="161"/>
      <c r="C55" s="161"/>
      <c r="D55" s="161" t="s">
        <v>68</v>
      </c>
      <c r="E55" s="161"/>
      <c r="F55" s="178"/>
      <c r="G55" s="164">
        <f>ROUND((SUM(L53:L54))/1,2)</f>
        <v>0</v>
      </c>
      <c r="H55" s="164">
        <f>ROUND((SUM(M53:M54))/1,2)</f>
        <v>0</v>
      </c>
      <c r="I55" s="164">
        <f>ROUND((SUM(I53:I54))/1,2)</f>
        <v>0</v>
      </c>
      <c r="J55" s="161"/>
      <c r="K55" s="161"/>
      <c r="L55" s="161">
        <f>ROUND((SUM(L53:L54))/1,2)</f>
        <v>0</v>
      </c>
      <c r="M55" s="161">
        <f>ROUND((SUM(M53:M54))/1,2)</f>
        <v>0</v>
      </c>
      <c r="N55" s="161"/>
      <c r="O55" s="161"/>
      <c r="P55" s="184"/>
      <c r="Q55" s="161"/>
      <c r="R55" s="161"/>
      <c r="S55" s="184">
        <f>ROUND((SUM(S53:S54))/1,2)</f>
        <v>0.19</v>
      </c>
      <c r="T55" s="158"/>
      <c r="U55" s="158"/>
      <c r="V55" s="158"/>
      <c r="W55" s="158"/>
      <c r="X55" s="158"/>
      <c r="Y55" s="158"/>
    </row>
    <row r="56" spans="1:25" x14ac:dyDescent="0.25">
      <c r="A56" s="1"/>
      <c r="B56" s="1"/>
      <c r="C56" s="1"/>
      <c r="D56" s="1"/>
      <c r="E56" s="1"/>
      <c r="F56" s="174"/>
      <c r="G56" s="154"/>
      <c r="H56" s="154"/>
      <c r="I56" s="154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25" x14ac:dyDescent="0.25">
      <c r="A57" s="161"/>
      <c r="B57" s="161"/>
      <c r="C57" s="161"/>
      <c r="D57" s="161" t="s">
        <v>69</v>
      </c>
      <c r="E57" s="161"/>
      <c r="F57" s="178"/>
      <c r="G57" s="162"/>
      <c r="H57" s="162"/>
      <c r="I57" s="162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58"/>
      <c r="U57" s="158"/>
      <c r="V57" s="158"/>
      <c r="W57" s="158"/>
      <c r="X57" s="158"/>
      <c r="Y57" s="158"/>
    </row>
    <row r="58" spans="1:25" ht="24.95" customHeight="1" x14ac:dyDescent="0.25">
      <c r="A58" s="182">
        <v>171935</v>
      </c>
      <c r="B58" s="179" t="s">
        <v>185</v>
      </c>
      <c r="C58" s="183" t="s">
        <v>204</v>
      </c>
      <c r="D58" s="179" t="s">
        <v>205</v>
      </c>
      <c r="E58" s="179" t="s">
        <v>101</v>
      </c>
      <c r="F58" s="180">
        <v>99.32</v>
      </c>
      <c r="G58" s="181">
        <v>0</v>
      </c>
      <c r="H58" s="181">
        <v>0</v>
      </c>
      <c r="I58" s="181">
        <f>ROUND(F58*(G58+H58),2)</f>
        <v>0</v>
      </c>
      <c r="J58" s="179">
        <f>ROUND(F58*(N58),2)</f>
        <v>0</v>
      </c>
      <c r="K58" s="1">
        <f>ROUND(F58*(O58),2)</f>
        <v>0</v>
      </c>
      <c r="L58" s="1">
        <f>ROUND(F58*(G58),2)</f>
        <v>0</v>
      </c>
      <c r="M58" s="1">
        <f>ROUND(F58*(H58),2)</f>
        <v>0</v>
      </c>
      <c r="N58" s="1">
        <v>0</v>
      </c>
      <c r="O58" s="1"/>
      <c r="P58" s="178">
        <v>9.7960000000000005E-2</v>
      </c>
      <c r="Q58" s="174"/>
      <c r="R58" s="174">
        <v>9.7960000000000005E-2</v>
      </c>
      <c r="S58" s="161">
        <f>ROUND(F58*(P58),3)</f>
        <v>9.7289999999999992</v>
      </c>
      <c r="Y58">
        <v>0</v>
      </c>
    </row>
    <row r="59" spans="1:25" ht="24.95" customHeight="1" x14ac:dyDescent="0.25">
      <c r="A59" s="182">
        <v>171937</v>
      </c>
      <c r="B59" s="179" t="s">
        <v>194</v>
      </c>
      <c r="C59" s="183" t="s">
        <v>206</v>
      </c>
      <c r="D59" s="179" t="s">
        <v>207</v>
      </c>
      <c r="E59" s="179" t="s">
        <v>208</v>
      </c>
      <c r="F59" s="180">
        <v>105</v>
      </c>
      <c r="G59" s="181">
        <v>0</v>
      </c>
      <c r="H59" s="181">
        <v>0</v>
      </c>
      <c r="I59" s="181">
        <f>ROUND(F59*(G59+H59),2)</f>
        <v>0</v>
      </c>
      <c r="J59" s="179">
        <f>ROUND(F59*(N59),2)</f>
        <v>0</v>
      </c>
      <c r="K59" s="1">
        <f>ROUND(F59*(O59),2)</f>
        <v>0</v>
      </c>
      <c r="L59" s="1">
        <f>ROUND(F59*(G59),2)</f>
        <v>0</v>
      </c>
      <c r="M59" s="1">
        <f>ROUND(F59*(H59),2)</f>
        <v>0</v>
      </c>
      <c r="N59" s="1">
        <v>0</v>
      </c>
      <c r="O59" s="1"/>
      <c r="P59" s="174"/>
      <c r="Q59" s="174"/>
      <c r="R59" s="174"/>
      <c r="S59" s="161"/>
      <c r="Y59">
        <v>0</v>
      </c>
    </row>
    <row r="60" spans="1:25" x14ac:dyDescent="0.25">
      <c r="A60" s="161"/>
      <c r="B60" s="161"/>
      <c r="C60" s="161"/>
      <c r="D60" s="161" t="s">
        <v>69</v>
      </c>
      <c r="E60" s="161"/>
      <c r="F60" s="178"/>
      <c r="G60" s="164">
        <f>ROUND((SUM(L57:L59))/1,2)</f>
        <v>0</v>
      </c>
      <c r="H60" s="164">
        <f>ROUND((SUM(M57:M59))/1,2)</f>
        <v>0</v>
      </c>
      <c r="I60" s="164">
        <f>ROUND((SUM(I57:I59))/1,2)</f>
        <v>0</v>
      </c>
      <c r="J60" s="161"/>
      <c r="K60" s="161"/>
      <c r="L60" s="161">
        <f>ROUND((SUM(L57:L59))/1,2)</f>
        <v>0</v>
      </c>
      <c r="M60" s="161">
        <f>ROUND((SUM(M57:M59))/1,2)</f>
        <v>0</v>
      </c>
      <c r="N60" s="161"/>
      <c r="O60" s="161"/>
      <c r="P60" s="184"/>
      <c r="Q60" s="161"/>
      <c r="R60" s="161"/>
      <c r="S60" s="184">
        <f>ROUND((SUM(S57:S59))/1,2)</f>
        <v>9.73</v>
      </c>
      <c r="T60" s="158"/>
      <c r="U60" s="158"/>
      <c r="V60" s="158"/>
      <c r="W60" s="158"/>
      <c r="X60" s="158"/>
      <c r="Y60" s="158"/>
    </row>
    <row r="61" spans="1:25" x14ac:dyDescent="0.25">
      <c r="A61" s="1"/>
      <c r="B61" s="1"/>
      <c r="C61" s="1"/>
      <c r="D61" s="1"/>
      <c r="E61" s="1"/>
      <c r="F61" s="174"/>
      <c r="G61" s="154"/>
      <c r="H61" s="154"/>
      <c r="I61" s="154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25" x14ac:dyDescent="0.25">
      <c r="A62" s="161"/>
      <c r="B62" s="161"/>
      <c r="C62" s="161"/>
      <c r="D62" s="161" t="s">
        <v>125</v>
      </c>
      <c r="E62" s="161"/>
      <c r="F62" s="178"/>
      <c r="G62" s="162"/>
      <c r="H62" s="162"/>
      <c r="I62" s="162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58"/>
      <c r="U62" s="158"/>
      <c r="V62" s="158"/>
      <c r="W62" s="158"/>
      <c r="X62" s="158"/>
      <c r="Y62" s="158"/>
    </row>
    <row r="63" spans="1:25" ht="24.95" customHeight="1" x14ac:dyDescent="0.25">
      <c r="A63" s="182">
        <v>171994</v>
      </c>
      <c r="B63" s="179" t="s">
        <v>145</v>
      </c>
      <c r="C63" s="183" t="s">
        <v>209</v>
      </c>
      <c r="D63" s="179" t="s">
        <v>210</v>
      </c>
      <c r="E63" s="179" t="s">
        <v>108</v>
      </c>
      <c r="F63" s="180">
        <v>219.84</v>
      </c>
      <c r="G63" s="181">
        <v>0</v>
      </c>
      <c r="H63" s="181">
        <v>0</v>
      </c>
      <c r="I63" s="181">
        <f>ROUND(F63*(G63+H63),2)</f>
        <v>0</v>
      </c>
      <c r="J63" s="179">
        <f>ROUND(F63*(N63),2)</f>
        <v>0</v>
      </c>
      <c r="K63" s="1">
        <f>ROUND(F63*(O63),2)</f>
        <v>0</v>
      </c>
      <c r="L63" s="1">
        <f>ROUND(F63*(G63),2)</f>
        <v>0</v>
      </c>
      <c r="M63" s="1">
        <f>ROUND(F63*(H63),2)</f>
        <v>0</v>
      </c>
      <c r="N63" s="1">
        <v>0</v>
      </c>
      <c r="O63" s="1"/>
      <c r="P63" s="174"/>
      <c r="Q63" s="174"/>
      <c r="R63" s="174"/>
      <c r="S63" s="161"/>
      <c r="Y63">
        <v>0</v>
      </c>
    </row>
    <row r="64" spans="1:25" ht="24.95" customHeight="1" x14ac:dyDescent="0.25">
      <c r="A64" s="182">
        <v>171995</v>
      </c>
      <c r="B64" s="179" t="s">
        <v>185</v>
      </c>
      <c r="C64" s="183" t="s">
        <v>211</v>
      </c>
      <c r="D64" s="179" t="s">
        <v>212</v>
      </c>
      <c r="E64" s="179" t="s">
        <v>108</v>
      </c>
      <c r="F64" s="180">
        <v>190.92</v>
      </c>
      <c r="G64" s="181">
        <v>0</v>
      </c>
      <c r="H64" s="181">
        <v>0</v>
      </c>
      <c r="I64" s="181">
        <f>ROUND(F64*(G64+H64),2)</f>
        <v>0</v>
      </c>
      <c r="J64" s="179">
        <f>ROUND(F64*(N64),2)</f>
        <v>0</v>
      </c>
      <c r="K64" s="1">
        <f>ROUND(F64*(O64),2)</f>
        <v>0</v>
      </c>
      <c r="L64" s="1">
        <f>ROUND(F64*(G64),2)</f>
        <v>0</v>
      </c>
      <c r="M64" s="1">
        <f>ROUND(F64*(H64),2)</f>
        <v>0</v>
      </c>
      <c r="N64" s="1">
        <v>0</v>
      </c>
      <c r="O64" s="1"/>
      <c r="P64" s="174"/>
      <c r="Q64" s="174"/>
      <c r="R64" s="174"/>
      <c r="S64" s="161"/>
      <c r="Y64">
        <v>0</v>
      </c>
    </row>
    <row r="65" spans="1:25" x14ac:dyDescent="0.25">
      <c r="A65" s="161"/>
      <c r="B65" s="161"/>
      <c r="C65" s="161"/>
      <c r="D65" s="161" t="s">
        <v>125</v>
      </c>
      <c r="E65" s="161"/>
      <c r="F65" s="178"/>
      <c r="G65" s="164">
        <f>ROUND((SUM(L62:L64))/1,2)</f>
        <v>0</v>
      </c>
      <c r="H65" s="164">
        <f>ROUND((SUM(M62:M64))/1,2)</f>
        <v>0</v>
      </c>
      <c r="I65" s="164">
        <f>ROUND((SUM(I62:I64))/1,2)</f>
        <v>0</v>
      </c>
      <c r="J65" s="161"/>
      <c r="K65" s="161"/>
      <c r="L65" s="161">
        <f>ROUND((SUM(L62:L64))/1,2)</f>
        <v>0</v>
      </c>
      <c r="M65" s="161">
        <f>ROUND((SUM(M62:M64))/1,2)</f>
        <v>0</v>
      </c>
      <c r="N65" s="161"/>
      <c r="O65" s="161"/>
      <c r="P65" s="184"/>
      <c r="Q65" s="161"/>
      <c r="R65" s="161"/>
      <c r="S65" s="184">
        <f>ROUND((SUM(S62:S64))/1,2)</f>
        <v>0</v>
      </c>
      <c r="T65" s="158"/>
      <c r="U65" s="158"/>
      <c r="V65" s="158"/>
      <c r="W65" s="158"/>
      <c r="X65" s="158"/>
      <c r="Y65" s="158"/>
    </row>
    <row r="66" spans="1:25" x14ac:dyDescent="0.25">
      <c r="A66" s="1"/>
      <c r="B66" s="1"/>
      <c r="C66" s="1"/>
      <c r="D66" s="1"/>
      <c r="E66" s="1"/>
      <c r="F66" s="174"/>
      <c r="G66" s="154"/>
      <c r="H66" s="154"/>
      <c r="I66" s="154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25" x14ac:dyDescent="0.25">
      <c r="A67" s="161"/>
      <c r="B67" s="161"/>
      <c r="C67" s="161"/>
      <c r="D67" s="2" t="s">
        <v>65</v>
      </c>
      <c r="E67" s="161"/>
      <c r="F67" s="178"/>
      <c r="G67" s="164">
        <f>ROUND((SUM(L9:L66))/2,2)</f>
        <v>0</v>
      </c>
      <c r="H67" s="164">
        <f>ROUND((SUM(M9:M66))/2,2)</f>
        <v>0</v>
      </c>
      <c r="I67" s="164">
        <f>ROUND((SUM(I9:I66))/2,2)</f>
        <v>0</v>
      </c>
      <c r="J67" s="162"/>
      <c r="K67" s="161"/>
      <c r="L67" s="162">
        <f>ROUND((SUM(L9:L66))/2,2)</f>
        <v>0</v>
      </c>
      <c r="M67" s="162">
        <f>ROUND((SUM(M9:M66))/2,2)</f>
        <v>0</v>
      </c>
      <c r="N67" s="161"/>
      <c r="O67" s="161"/>
      <c r="P67" s="184"/>
      <c r="Q67" s="161"/>
      <c r="R67" s="161"/>
      <c r="S67" s="184">
        <f>ROUND((SUM(S9:S66))/2,2)</f>
        <v>410.76</v>
      </c>
      <c r="T67" s="158"/>
      <c r="U67" s="158"/>
    </row>
    <row r="68" spans="1:25" x14ac:dyDescent="0.25">
      <c r="A68" s="1"/>
      <c r="B68" s="1"/>
      <c r="C68" s="1"/>
      <c r="D68" s="1"/>
      <c r="E68" s="1"/>
      <c r="F68" s="174"/>
      <c r="G68" s="154"/>
      <c r="H68" s="154"/>
      <c r="I68" s="154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25" x14ac:dyDescent="0.25">
      <c r="A69" s="161"/>
      <c r="B69" s="161"/>
      <c r="C69" s="161"/>
      <c r="D69" s="2" t="s">
        <v>126</v>
      </c>
      <c r="E69" s="161"/>
      <c r="F69" s="178"/>
      <c r="G69" s="162"/>
      <c r="H69" s="162"/>
      <c r="I69" s="162"/>
      <c r="J69" s="161"/>
      <c r="K69" s="161"/>
      <c r="L69" s="161"/>
      <c r="M69" s="161"/>
      <c r="N69" s="161"/>
      <c r="O69" s="161"/>
      <c r="P69" s="161"/>
      <c r="Q69" s="161"/>
      <c r="R69" s="161"/>
      <c r="S69" s="161"/>
      <c r="T69" s="158"/>
      <c r="U69" s="158"/>
      <c r="V69" s="158"/>
      <c r="W69" s="158"/>
      <c r="X69" s="158"/>
      <c r="Y69" s="158"/>
    </row>
    <row r="70" spans="1:25" x14ac:dyDescent="0.25">
      <c r="A70" s="161"/>
      <c r="B70" s="161"/>
      <c r="C70" s="161"/>
      <c r="D70" s="161" t="s">
        <v>127</v>
      </c>
      <c r="E70" s="161"/>
      <c r="F70" s="178"/>
      <c r="G70" s="162"/>
      <c r="H70" s="162"/>
      <c r="I70" s="162"/>
      <c r="J70" s="161"/>
      <c r="K70" s="161"/>
      <c r="L70" s="161"/>
      <c r="M70" s="161"/>
      <c r="N70" s="161"/>
      <c r="O70" s="161"/>
      <c r="P70" s="161"/>
      <c r="Q70" s="161"/>
      <c r="R70" s="161"/>
      <c r="S70" s="161"/>
      <c r="T70" s="158"/>
      <c r="U70" s="158"/>
      <c r="V70" s="158"/>
      <c r="W70" s="158"/>
      <c r="X70" s="158"/>
      <c r="Y70" s="158"/>
    </row>
    <row r="71" spans="1:25" ht="24.95" customHeight="1" x14ac:dyDescent="0.25">
      <c r="A71" s="182">
        <v>171966</v>
      </c>
      <c r="B71" s="179" t="s">
        <v>213</v>
      </c>
      <c r="C71" s="183" t="s">
        <v>214</v>
      </c>
      <c r="D71" s="179" t="s">
        <v>215</v>
      </c>
      <c r="E71" s="179" t="s">
        <v>94</v>
      </c>
      <c r="F71" s="180">
        <v>59.49</v>
      </c>
      <c r="G71" s="181">
        <v>0</v>
      </c>
      <c r="H71" s="181">
        <v>0</v>
      </c>
      <c r="I71" s="181">
        <f>ROUND(F71*(G71+H71),2)</f>
        <v>0</v>
      </c>
      <c r="J71" s="179">
        <f>ROUND(F71*(N71),2)</f>
        <v>0</v>
      </c>
      <c r="K71" s="1">
        <f>ROUND(F71*(O71),2)</f>
        <v>0</v>
      </c>
      <c r="L71" s="1">
        <f>ROUND(F71*(G71),2)</f>
        <v>0</v>
      </c>
      <c r="M71" s="1">
        <f>ROUND(F71*(H71),2)</f>
        <v>0</v>
      </c>
      <c r="N71" s="1">
        <v>0</v>
      </c>
      <c r="O71" s="1"/>
      <c r="P71" s="174"/>
      <c r="Q71" s="174"/>
      <c r="R71" s="174"/>
      <c r="S71" s="161"/>
      <c r="Y71">
        <v>0</v>
      </c>
    </row>
    <row r="72" spans="1:25" ht="24.95" customHeight="1" x14ac:dyDescent="0.25">
      <c r="A72" s="182">
        <v>171967</v>
      </c>
      <c r="B72" s="179" t="s">
        <v>142</v>
      </c>
      <c r="C72" s="183" t="s">
        <v>143</v>
      </c>
      <c r="D72" s="179" t="s">
        <v>144</v>
      </c>
      <c r="E72" s="179" t="s">
        <v>94</v>
      </c>
      <c r="F72" s="180">
        <v>136.827</v>
      </c>
      <c r="G72" s="181">
        <v>0</v>
      </c>
      <c r="H72" s="181">
        <v>0</v>
      </c>
      <c r="I72" s="181">
        <f>ROUND(F72*(G72+H72),2)</f>
        <v>0</v>
      </c>
      <c r="J72" s="179">
        <f>ROUND(F72*(N72),2)</f>
        <v>0</v>
      </c>
      <c r="K72" s="1">
        <f>ROUND(F72*(O72),2)</f>
        <v>0</v>
      </c>
      <c r="L72" s="1">
        <f>ROUND(F72*(G72),2)</f>
        <v>0</v>
      </c>
      <c r="M72" s="1">
        <f>ROUND(F72*(H72),2)</f>
        <v>0</v>
      </c>
      <c r="N72" s="1">
        <v>0</v>
      </c>
      <c r="O72" s="1"/>
      <c r="P72" s="178">
        <v>2.0000000000000001E-4</v>
      </c>
      <c r="Q72" s="174"/>
      <c r="R72" s="174">
        <v>2.0000000000000001E-4</v>
      </c>
      <c r="S72" s="161">
        <f>ROUND(F72*(P72),3)</f>
        <v>2.7E-2</v>
      </c>
      <c r="Y72">
        <v>0</v>
      </c>
    </row>
    <row r="73" spans="1:25" ht="24.95" customHeight="1" x14ac:dyDescent="0.25">
      <c r="A73" s="182">
        <v>171972</v>
      </c>
      <c r="B73" s="179" t="s">
        <v>213</v>
      </c>
      <c r="C73" s="183" t="s">
        <v>216</v>
      </c>
      <c r="D73" s="179" t="s">
        <v>217</v>
      </c>
      <c r="E73" s="179" t="s">
        <v>94</v>
      </c>
      <c r="F73" s="180">
        <v>59.49</v>
      </c>
      <c r="G73" s="181">
        <v>0</v>
      </c>
      <c r="H73" s="181">
        <v>0</v>
      </c>
      <c r="I73" s="181">
        <f>ROUND(F73*(G73+H73),2)</f>
        <v>0</v>
      </c>
      <c r="J73" s="179">
        <f>ROUND(F73*(N73),2)</f>
        <v>0</v>
      </c>
      <c r="K73" s="1">
        <f>ROUND(F73*(O73),2)</f>
        <v>0</v>
      </c>
      <c r="L73" s="1">
        <f>ROUND(F73*(G73),2)</f>
        <v>0</v>
      </c>
      <c r="M73" s="1">
        <f>ROUND(F73*(H73),2)</f>
        <v>0</v>
      </c>
      <c r="N73" s="1">
        <v>0</v>
      </c>
      <c r="O73" s="1"/>
      <c r="P73" s="174"/>
      <c r="Q73" s="174"/>
      <c r="R73" s="174"/>
      <c r="S73" s="161"/>
      <c r="Y73">
        <v>0</v>
      </c>
    </row>
    <row r="74" spans="1:25" ht="24.95" customHeight="1" x14ac:dyDescent="0.25">
      <c r="A74" s="182">
        <v>171973</v>
      </c>
      <c r="B74" s="179" t="s">
        <v>213</v>
      </c>
      <c r="C74" s="183" t="s">
        <v>218</v>
      </c>
      <c r="D74" s="179" t="s">
        <v>219</v>
      </c>
      <c r="E74" s="179" t="s">
        <v>94</v>
      </c>
      <c r="F74" s="180">
        <v>59.49</v>
      </c>
      <c r="G74" s="181">
        <v>0</v>
      </c>
      <c r="H74" s="181">
        <v>0</v>
      </c>
      <c r="I74" s="181">
        <f>ROUND(F74*(G74+H74),2)</f>
        <v>0</v>
      </c>
      <c r="J74" s="179">
        <f>ROUND(F74*(N74),2)</f>
        <v>0</v>
      </c>
      <c r="K74" s="1">
        <f>ROUND(F74*(O74),2)</f>
        <v>0</v>
      </c>
      <c r="L74" s="1">
        <f>ROUND(F74*(G74),2)</f>
        <v>0</v>
      </c>
      <c r="M74" s="1">
        <f>ROUND(F74*(H74),2)</f>
        <v>0</v>
      </c>
      <c r="N74" s="1">
        <v>0</v>
      </c>
      <c r="O74" s="1"/>
      <c r="P74" s="178">
        <v>5.0000000000000002E-5</v>
      </c>
      <c r="Q74" s="174"/>
      <c r="R74" s="174">
        <v>5.0000000000000002E-5</v>
      </c>
      <c r="S74" s="161">
        <f>ROUND(F74*(P74),3)</f>
        <v>3.0000000000000001E-3</v>
      </c>
      <c r="Y74">
        <v>0</v>
      </c>
    </row>
    <row r="75" spans="1:25" ht="24.95" customHeight="1" x14ac:dyDescent="0.25">
      <c r="A75" s="182">
        <v>171975</v>
      </c>
      <c r="B75" s="179" t="s">
        <v>220</v>
      </c>
      <c r="C75" s="183" t="s">
        <v>221</v>
      </c>
      <c r="D75" s="179" t="s">
        <v>222</v>
      </c>
      <c r="E75" s="179" t="s">
        <v>197</v>
      </c>
      <c r="F75" s="180">
        <v>100</v>
      </c>
      <c r="G75" s="181">
        <v>0</v>
      </c>
      <c r="H75" s="181">
        <v>0</v>
      </c>
      <c r="I75" s="181">
        <f>ROUND(F75*(G75+H75),2)</f>
        <v>0</v>
      </c>
      <c r="J75" s="179">
        <f>ROUND(F75*(N75),2)</f>
        <v>0</v>
      </c>
      <c r="K75" s="1">
        <f>ROUND(F75*(O75),2)</f>
        <v>0</v>
      </c>
      <c r="L75" s="1">
        <f>ROUND(F75*(G75),2)</f>
        <v>0</v>
      </c>
      <c r="M75" s="1">
        <f>ROUND(F75*(H75),2)</f>
        <v>0</v>
      </c>
      <c r="N75" s="1">
        <v>0</v>
      </c>
      <c r="O75" s="1"/>
      <c r="P75" s="174"/>
      <c r="Q75" s="174"/>
      <c r="R75" s="174"/>
      <c r="S75" s="161"/>
      <c r="Y75">
        <v>0</v>
      </c>
    </row>
    <row r="76" spans="1:25" ht="24.95" customHeight="1" x14ac:dyDescent="0.25">
      <c r="A76" s="182">
        <v>171977</v>
      </c>
      <c r="B76" s="179" t="s">
        <v>213</v>
      </c>
      <c r="C76" s="183" t="s">
        <v>223</v>
      </c>
      <c r="D76" s="179" t="s">
        <v>224</v>
      </c>
      <c r="E76" s="179" t="s">
        <v>108</v>
      </c>
      <c r="F76" s="180">
        <v>3.0339900000000003E-2</v>
      </c>
      <c r="G76" s="181">
        <v>0</v>
      </c>
      <c r="H76" s="181">
        <v>0</v>
      </c>
      <c r="I76" s="181">
        <f>ROUND(F76*(G76+H76),2)</f>
        <v>0</v>
      </c>
      <c r="J76" s="179">
        <f>ROUND(F76*(N76),2)</f>
        <v>0</v>
      </c>
      <c r="K76" s="1">
        <f>ROUND(F76*(O76),2)</f>
        <v>0</v>
      </c>
      <c r="L76" s="1">
        <f>ROUND(F76*(G76),2)</f>
        <v>0</v>
      </c>
      <c r="M76" s="1">
        <f>ROUND(F76*(H76),2)</f>
        <v>0</v>
      </c>
      <c r="N76" s="1">
        <v>0</v>
      </c>
      <c r="O76" s="1"/>
      <c r="P76" s="174"/>
      <c r="Q76" s="174"/>
      <c r="R76" s="174"/>
      <c r="S76" s="161"/>
      <c r="Y76">
        <v>0</v>
      </c>
    </row>
    <row r="77" spans="1:25" x14ac:dyDescent="0.25">
      <c r="A77" s="161"/>
      <c r="B77" s="161"/>
      <c r="C77" s="161"/>
      <c r="D77" s="161" t="s">
        <v>127</v>
      </c>
      <c r="E77" s="161"/>
      <c r="F77" s="178"/>
      <c r="G77" s="164">
        <f>ROUND((SUM(L70:L76))/1,2)</f>
        <v>0</v>
      </c>
      <c r="H77" s="164">
        <f>ROUND((SUM(M70:M76))/1,2)</f>
        <v>0</v>
      </c>
      <c r="I77" s="164">
        <f>ROUND((SUM(I70:I76))/1,2)</f>
        <v>0</v>
      </c>
      <c r="J77" s="161"/>
      <c r="K77" s="161"/>
      <c r="L77" s="161">
        <f>ROUND((SUM(L70:L76))/1,2)</f>
        <v>0</v>
      </c>
      <c r="M77" s="161">
        <f>ROUND((SUM(M70:M76))/1,2)</f>
        <v>0</v>
      </c>
      <c r="N77" s="161"/>
      <c r="O77" s="161"/>
      <c r="P77" s="184"/>
      <c r="Q77" s="161"/>
      <c r="R77" s="161"/>
      <c r="S77" s="184">
        <f>ROUND((SUM(S70:S76))/1,2)</f>
        <v>0.03</v>
      </c>
      <c r="T77" s="158"/>
      <c r="U77" s="158"/>
      <c r="V77" s="158"/>
      <c r="W77" s="158"/>
      <c r="X77" s="158"/>
      <c r="Y77" s="158"/>
    </row>
    <row r="78" spans="1:25" x14ac:dyDescent="0.25">
      <c r="A78" s="1"/>
      <c r="B78" s="1"/>
      <c r="C78" s="1"/>
      <c r="D78" s="1"/>
      <c r="E78" s="1"/>
      <c r="F78" s="174"/>
      <c r="G78" s="154"/>
      <c r="H78" s="154"/>
      <c r="I78" s="154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25" x14ac:dyDescent="0.25">
      <c r="A79" s="161"/>
      <c r="B79" s="161"/>
      <c r="C79" s="161"/>
      <c r="D79" s="161" t="s">
        <v>128</v>
      </c>
      <c r="E79" s="161"/>
      <c r="F79" s="178"/>
      <c r="G79" s="162"/>
      <c r="H79" s="162"/>
      <c r="I79" s="162"/>
      <c r="J79" s="161"/>
      <c r="K79" s="161"/>
      <c r="L79" s="161"/>
      <c r="M79" s="161"/>
      <c r="N79" s="161"/>
      <c r="O79" s="161"/>
      <c r="P79" s="161"/>
      <c r="Q79" s="161"/>
      <c r="R79" s="161"/>
      <c r="S79" s="161"/>
      <c r="T79" s="158"/>
      <c r="U79" s="158"/>
      <c r="V79" s="158"/>
      <c r="W79" s="158"/>
      <c r="X79" s="158"/>
      <c r="Y79" s="158"/>
    </row>
    <row r="80" spans="1:25" ht="24.95" customHeight="1" x14ac:dyDescent="0.25">
      <c r="A80" s="182">
        <v>171978</v>
      </c>
      <c r="B80" s="179" t="s">
        <v>225</v>
      </c>
      <c r="C80" s="183" t="s">
        <v>226</v>
      </c>
      <c r="D80" s="179" t="s">
        <v>227</v>
      </c>
      <c r="E80" s="179" t="s">
        <v>94</v>
      </c>
      <c r="F80" s="180">
        <v>33.006</v>
      </c>
      <c r="G80" s="181">
        <v>0</v>
      </c>
      <c r="H80" s="181">
        <v>0</v>
      </c>
      <c r="I80" s="181">
        <f>ROUND(F80*(G80+H80),2)</f>
        <v>0</v>
      </c>
      <c r="J80" s="179">
        <f>ROUND(F80*(N80),2)</f>
        <v>0</v>
      </c>
      <c r="K80" s="1">
        <f>ROUND(F80*(O80),2)</f>
        <v>0</v>
      </c>
      <c r="L80" s="1">
        <f>ROUND(F80*(G80),2)</f>
        <v>0</v>
      </c>
      <c r="M80" s="1">
        <f>ROUND(F80*(H80),2)</f>
        <v>0</v>
      </c>
      <c r="N80" s="1">
        <v>0</v>
      </c>
      <c r="O80" s="1"/>
      <c r="P80" s="174"/>
      <c r="Q80" s="174"/>
      <c r="R80" s="174"/>
      <c r="S80" s="161"/>
      <c r="Y80">
        <v>0</v>
      </c>
    </row>
    <row r="81" spans="1:25" ht="24.95" customHeight="1" x14ac:dyDescent="0.25">
      <c r="A81" s="182">
        <v>171979</v>
      </c>
      <c r="B81" s="179" t="s">
        <v>228</v>
      </c>
      <c r="C81" s="183" t="s">
        <v>229</v>
      </c>
      <c r="D81" s="179" t="s">
        <v>230</v>
      </c>
      <c r="E81" s="179" t="s">
        <v>90</v>
      </c>
      <c r="F81" s="180">
        <v>1.32</v>
      </c>
      <c r="G81" s="181">
        <v>0</v>
      </c>
      <c r="H81" s="181">
        <v>0</v>
      </c>
      <c r="I81" s="181">
        <f>ROUND(F81*(G81+H81),2)</f>
        <v>0</v>
      </c>
      <c r="J81" s="179">
        <f>ROUND(F81*(N81),2)</f>
        <v>0</v>
      </c>
      <c r="K81" s="1">
        <f>ROUND(F81*(O81),2)</f>
        <v>0</v>
      </c>
      <c r="L81" s="1">
        <f>ROUND(F81*(G81),2)</f>
        <v>0</v>
      </c>
      <c r="M81" s="1">
        <f>ROUND(F81*(H81),2)</f>
        <v>0</v>
      </c>
      <c r="N81" s="1">
        <v>0</v>
      </c>
      <c r="O81" s="1"/>
      <c r="P81" s="178">
        <v>0.55000000000000004</v>
      </c>
      <c r="Q81" s="174"/>
      <c r="R81" s="174">
        <v>0.55000000000000004</v>
      </c>
      <c r="S81" s="161">
        <f>ROUND(F81*(P81),3)</f>
        <v>0.72599999999999998</v>
      </c>
      <c r="Y81">
        <v>0</v>
      </c>
    </row>
    <row r="82" spans="1:25" ht="35.1" customHeight="1" x14ac:dyDescent="0.25">
      <c r="A82" s="182">
        <v>171980</v>
      </c>
      <c r="B82" s="179" t="s">
        <v>225</v>
      </c>
      <c r="C82" s="183" t="s">
        <v>231</v>
      </c>
      <c r="D82" s="179" t="s">
        <v>232</v>
      </c>
      <c r="E82" s="179" t="s">
        <v>90</v>
      </c>
      <c r="F82" s="180">
        <v>1.32</v>
      </c>
      <c r="G82" s="181">
        <v>0</v>
      </c>
      <c r="H82" s="181">
        <v>0</v>
      </c>
      <c r="I82" s="181">
        <f>ROUND(F82*(G82+H82),2)</f>
        <v>0</v>
      </c>
      <c r="J82" s="179">
        <f>ROUND(F82*(N82),2)</f>
        <v>0</v>
      </c>
      <c r="K82" s="1">
        <f>ROUND(F82*(O82),2)</f>
        <v>0</v>
      </c>
      <c r="L82" s="1">
        <f>ROUND(F82*(G82),2)</f>
        <v>0</v>
      </c>
      <c r="M82" s="1">
        <f>ROUND(F82*(H82),2)</f>
        <v>0</v>
      </c>
      <c r="N82" s="1">
        <v>0</v>
      </c>
      <c r="O82" s="1"/>
      <c r="P82" s="178">
        <v>1.3690000000000001E-2</v>
      </c>
      <c r="Q82" s="174"/>
      <c r="R82" s="174">
        <v>1.3690000000000001E-2</v>
      </c>
      <c r="S82" s="161">
        <f>ROUND(F82*(P82),3)</f>
        <v>1.7999999999999999E-2</v>
      </c>
      <c r="Y82">
        <v>0</v>
      </c>
    </row>
    <row r="83" spans="1:25" ht="24.95" customHeight="1" x14ac:dyDescent="0.25">
      <c r="A83" s="182">
        <v>171983</v>
      </c>
      <c r="B83" s="179" t="s">
        <v>225</v>
      </c>
      <c r="C83" s="183" t="s">
        <v>233</v>
      </c>
      <c r="D83" s="179" t="s">
        <v>234</v>
      </c>
      <c r="E83" s="179" t="s">
        <v>108</v>
      </c>
      <c r="F83" s="180">
        <v>0.74407080000000014</v>
      </c>
      <c r="G83" s="181">
        <v>0</v>
      </c>
      <c r="H83" s="181">
        <v>0</v>
      </c>
      <c r="I83" s="181">
        <f>ROUND(F83*(G83+H83),2)</f>
        <v>0</v>
      </c>
      <c r="J83" s="179">
        <f>ROUND(F83*(N83),2)</f>
        <v>0</v>
      </c>
      <c r="K83" s="1">
        <f>ROUND(F83*(O83),2)</f>
        <v>0</v>
      </c>
      <c r="L83" s="1">
        <f>ROUND(F83*(G83),2)</f>
        <v>0</v>
      </c>
      <c r="M83" s="1">
        <f>ROUND(F83*(H83),2)</f>
        <v>0</v>
      </c>
      <c r="N83" s="1">
        <v>0</v>
      </c>
      <c r="O83" s="1"/>
      <c r="P83" s="174"/>
      <c r="Q83" s="174"/>
      <c r="R83" s="174"/>
      <c r="S83" s="161"/>
      <c r="Y83">
        <v>0</v>
      </c>
    </row>
    <row r="84" spans="1:25" x14ac:dyDescent="0.25">
      <c r="A84" s="161"/>
      <c r="B84" s="161"/>
      <c r="C84" s="161"/>
      <c r="D84" s="161" t="s">
        <v>128</v>
      </c>
      <c r="E84" s="161"/>
      <c r="F84" s="178"/>
      <c r="G84" s="164">
        <f>ROUND((SUM(L79:L83))/1,2)</f>
        <v>0</v>
      </c>
      <c r="H84" s="164">
        <f>ROUND((SUM(M79:M83))/1,2)</f>
        <v>0</v>
      </c>
      <c r="I84" s="164">
        <f>ROUND((SUM(I79:I83))/1,2)</f>
        <v>0</v>
      </c>
      <c r="J84" s="161"/>
      <c r="K84" s="161"/>
      <c r="L84" s="161">
        <f>ROUND((SUM(L79:L83))/1,2)</f>
        <v>0</v>
      </c>
      <c r="M84" s="161">
        <f>ROUND((SUM(M79:M83))/1,2)</f>
        <v>0</v>
      </c>
      <c r="N84" s="161"/>
      <c r="O84" s="161"/>
      <c r="P84" s="184"/>
      <c r="Q84" s="161"/>
      <c r="R84" s="161"/>
      <c r="S84" s="184">
        <f>ROUND((SUM(S79:S83))/1,2)</f>
        <v>0.74</v>
      </c>
      <c r="T84" s="158"/>
      <c r="U84" s="158"/>
      <c r="V84" s="158"/>
      <c r="W84" s="158"/>
      <c r="X84" s="158"/>
      <c r="Y84" s="158"/>
    </row>
    <row r="85" spans="1:25" x14ac:dyDescent="0.25">
      <c r="A85" s="1"/>
      <c r="B85" s="1"/>
      <c r="C85" s="1"/>
      <c r="D85" s="1"/>
      <c r="E85" s="1"/>
      <c r="F85" s="174"/>
      <c r="G85" s="154"/>
      <c r="H85" s="154"/>
      <c r="I85" s="154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25" x14ac:dyDescent="0.25">
      <c r="A86" s="161"/>
      <c r="B86" s="161"/>
      <c r="C86" s="161"/>
      <c r="D86" s="161" t="s">
        <v>129</v>
      </c>
      <c r="E86" s="161"/>
      <c r="F86" s="178"/>
      <c r="G86" s="162"/>
      <c r="H86" s="162"/>
      <c r="I86" s="162"/>
      <c r="J86" s="161"/>
      <c r="K86" s="161"/>
      <c r="L86" s="161"/>
      <c r="M86" s="161"/>
      <c r="N86" s="161"/>
      <c r="O86" s="161"/>
      <c r="P86" s="161"/>
      <c r="Q86" s="161"/>
      <c r="R86" s="161"/>
      <c r="S86" s="161"/>
      <c r="T86" s="158"/>
      <c r="U86" s="158"/>
      <c r="V86" s="158"/>
      <c r="W86" s="158"/>
      <c r="X86" s="158"/>
      <c r="Y86" s="158"/>
    </row>
    <row r="87" spans="1:25" ht="35.1" customHeight="1" x14ac:dyDescent="0.25">
      <c r="A87" s="182">
        <v>171989</v>
      </c>
      <c r="B87" s="179" t="s">
        <v>235</v>
      </c>
      <c r="C87" s="183" t="s">
        <v>236</v>
      </c>
      <c r="D87" s="179" t="s">
        <v>237</v>
      </c>
      <c r="E87" s="179" t="s">
        <v>101</v>
      </c>
      <c r="F87" s="180">
        <v>29.774999999999999</v>
      </c>
      <c r="G87" s="181">
        <v>0</v>
      </c>
      <c r="H87" s="181">
        <v>0</v>
      </c>
      <c r="I87" s="181">
        <f>ROUND(F87*(G87+H87),2)</f>
        <v>0</v>
      </c>
      <c r="J87" s="179">
        <f>ROUND(F87*(N87),2)</f>
        <v>0</v>
      </c>
      <c r="K87" s="1">
        <f>ROUND(F87*(O87),2)</f>
        <v>0</v>
      </c>
      <c r="L87" s="1">
        <f>ROUND(F87*(G87),2)</f>
        <v>0</v>
      </c>
      <c r="M87" s="1">
        <f>ROUND(F87*(H87),2)</f>
        <v>0</v>
      </c>
      <c r="N87" s="1">
        <v>0</v>
      </c>
      <c r="O87" s="1"/>
      <c r="P87" s="178">
        <v>4.9500000000000004E-3</v>
      </c>
      <c r="Q87" s="174"/>
      <c r="R87" s="174">
        <v>4.9500000000000004E-3</v>
      </c>
      <c r="S87" s="161">
        <f>ROUND(F87*(P87),3)</f>
        <v>0.14699999999999999</v>
      </c>
      <c r="Y87">
        <v>0</v>
      </c>
    </row>
    <row r="88" spans="1:25" ht="35.1" customHeight="1" x14ac:dyDescent="0.25">
      <c r="A88" s="182">
        <v>171991</v>
      </c>
      <c r="B88" s="179" t="s">
        <v>235</v>
      </c>
      <c r="C88" s="183" t="s">
        <v>238</v>
      </c>
      <c r="D88" s="179" t="s">
        <v>239</v>
      </c>
      <c r="E88" s="179" t="s">
        <v>101</v>
      </c>
      <c r="F88" s="180">
        <v>52.895000000000003</v>
      </c>
      <c r="G88" s="181">
        <v>0</v>
      </c>
      <c r="H88" s="181">
        <v>0</v>
      </c>
      <c r="I88" s="181">
        <f>ROUND(F88*(G88+H88),2)</f>
        <v>0</v>
      </c>
      <c r="J88" s="179">
        <f>ROUND(F88*(N88),2)</f>
        <v>0</v>
      </c>
      <c r="K88" s="1">
        <f>ROUND(F88*(O88),2)</f>
        <v>0</v>
      </c>
      <c r="L88" s="1">
        <f>ROUND(F88*(G88),2)</f>
        <v>0</v>
      </c>
      <c r="M88" s="1">
        <f>ROUND(F88*(H88),2)</f>
        <v>0</v>
      </c>
      <c r="N88" s="1">
        <v>0</v>
      </c>
      <c r="O88" s="1"/>
      <c r="P88" s="178">
        <v>2.48E-3</v>
      </c>
      <c r="Q88" s="174"/>
      <c r="R88" s="174">
        <v>2.48E-3</v>
      </c>
      <c r="S88" s="161">
        <f>ROUND(F88*(P88),3)</f>
        <v>0.13100000000000001</v>
      </c>
      <c r="Y88">
        <v>0</v>
      </c>
    </row>
    <row r="89" spans="1:25" ht="24.95" customHeight="1" x14ac:dyDescent="0.25">
      <c r="A89" s="182">
        <v>171993</v>
      </c>
      <c r="B89" s="179" t="s">
        <v>240</v>
      </c>
      <c r="C89" s="183" t="s">
        <v>241</v>
      </c>
      <c r="D89" s="179" t="s">
        <v>242</v>
      </c>
      <c r="E89" s="179" t="s">
        <v>108</v>
      </c>
      <c r="F89" s="180">
        <v>0.38690964999999999</v>
      </c>
      <c r="G89" s="181">
        <v>0</v>
      </c>
      <c r="H89" s="181">
        <v>0</v>
      </c>
      <c r="I89" s="181">
        <f>ROUND(F89*(G89+H89),2)</f>
        <v>0</v>
      </c>
      <c r="J89" s="179">
        <f>ROUND(F89*(N89),2)</f>
        <v>0</v>
      </c>
      <c r="K89" s="1">
        <f>ROUND(F89*(O89),2)</f>
        <v>0</v>
      </c>
      <c r="L89" s="1">
        <f>ROUND(F89*(G89),2)</f>
        <v>0</v>
      </c>
      <c r="M89" s="1">
        <f>ROUND(F89*(H89),2)</f>
        <v>0</v>
      </c>
      <c r="N89" s="1">
        <v>0</v>
      </c>
      <c r="O89" s="1"/>
      <c r="P89" s="174"/>
      <c r="Q89" s="174"/>
      <c r="R89" s="174"/>
      <c r="S89" s="161"/>
      <c r="Y89">
        <v>0</v>
      </c>
    </row>
    <row r="90" spans="1:25" ht="35.1" customHeight="1" x14ac:dyDescent="0.25">
      <c r="A90" s="182">
        <v>172088</v>
      </c>
      <c r="B90" s="179" t="s">
        <v>235</v>
      </c>
      <c r="C90" s="183" t="s">
        <v>243</v>
      </c>
      <c r="D90" s="179" t="s">
        <v>244</v>
      </c>
      <c r="E90" s="179" t="s">
        <v>101</v>
      </c>
      <c r="F90" s="180">
        <v>18.474</v>
      </c>
      <c r="G90" s="181">
        <v>0</v>
      </c>
      <c r="H90" s="181">
        <v>0</v>
      </c>
      <c r="I90" s="181">
        <f>ROUND(F90*(G90+H90),2)</f>
        <v>0</v>
      </c>
      <c r="J90" s="179">
        <f>ROUND(F90*(N90),2)</f>
        <v>0</v>
      </c>
      <c r="K90" s="1">
        <f>ROUND(F90*(O90),2)</f>
        <v>0</v>
      </c>
      <c r="L90" s="1">
        <f>ROUND(F90*(G90),2)</f>
        <v>0</v>
      </c>
      <c r="M90" s="1">
        <f>ROUND(F90*(H90),2)</f>
        <v>0</v>
      </c>
      <c r="N90" s="1">
        <v>0</v>
      </c>
      <c r="O90" s="1"/>
      <c r="P90" s="178">
        <v>6.2199999999999998E-3</v>
      </c>
      <c r="Q90" s="174"/>
      <c r="R90" s="174">
        <v>6.2199999999999998E-3</v>
      </c>
      <c r="S90" s="161">
        <f>ROUND(F90*(P90),3)</f>
        <v>0.115</v>
      </c>
      <c r="Y90">
        <v>0</v>
      </c>
    </row>
    <row r="91" spans="1:25" x14ac:dyDescent="0.25">
      <c r="A91" s="161"/>
      <c r="B91" s="161"/>
      <c r="C91" s="161"/>
      <c r="D91" s="161" t="s">
        <v>129</v>
      </c>
      <c r="E91" s="161"/>
      <c r="F91" s="178"/>
      <c r="G91" s="164">
        <f>ROUND((SUM(L86:L90))/1,2)</f>
        <v>0</v>
      </c>
      <c r="H91" s="164">
        <f>ROUND((SUM(M86:M90))/1,2)</f>
        <v>0</v>
      </c>
      <c r="I91" s="164">
        <f>ROUND((SUM(I86:I90))/1,2)</f>
        <v>0</v>
      </c>
      <c r="J91" s="161"/>
      <c r="K91" s="161"/>
      <c r="L91" s="161">
        <f>ROUND((SUM(L86:L90))/1,2)</f>
        <v>0</v>
      </c>
      <c r="M91" s="161">
        <f>ROUND((SUM(M86:M90))/1,2)</f>
        <v>0</v>
      </c>
      <c r="N91" s="161"/>
      <c r="O91" s="161"/>
      <c r="P91" s="184"/>
      <c r="Q91" s="161"/>
      <c r="R91" s="161"/>
      <c r="S91" s="184">
        <f>ROUND((SUM(S86:S90))/1,2)</f>
        <v>0.39</v>
      </c>
      <c r="T91" s="158"/>
      <c r="U91" s="158"/>
      <c r="V91" s="158"/>
      <c r="W91" s="158"/>
      <c r="X91" s="158"/>
      <c r="Y91" s="158"/>
    </row>
    <row r="92" spans="1:25" x14ac:dyDescent="0.25">
      <c r="A92" s="1"/>
      <c r="B92" s="1"/>
      <c r="C92" s="1"/>
      <c r="D92" s="1"/>
      <c r="E92" s="1"/>
      <c r="F92" s="174"/>
      <c r="G92" s="154"/>
      <c r="H92" s="154"/>
      <c r="I92" s="154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25" x14ac:dyDescent="0.25">
      <c r="A93" s="161"/>
      <c r="B93" s="161"/>
      <c r="C93" s="161"/>
      <c r="D93" s="161" t="s">
        <v>130</v>
      </c>
      <c r="E93" s="161"/>
      <c r="F93" s="178"/>
      <c r="G93" s="162"/>
      <c r="H93" s="162"/>
      <c r="I93" s="162"/>
      <c r="J93" s="161"/>
      <c r="K93" s="161"/>
      <c r="L93" s="161"/>
      <c r="M93" s="161"/>
      <c r="N93" s="161"/>
      <c r="O93" s="161"/>
      <c r="P93" s="161"/>
      <c r="Q93" s="161"/>
      <c r="R93" s="161"/>
      <c r="S93" s="161"/>
      <c r="T93" s="158"/>
      <c r="U93" s="158"/>
      <c r="V93" s="158"/>
      <c r="W93" s="158"/>
      <c r="X93" s="158"/>
      <c r="Y93" s="158"/>
    </row>
    <row r="94" spans="1:25" ht="50.1" customHeight="1" x14ac:dyDescent="0.25">
      <c r="A94" s="182">
        <v>171996</v>
      </c>
      <c r="B94" s="179" t="s">
        <v>245</v>
      </c>
      <c r="C94" s="183" t="s">
        <v>246</v>
      </c>
      <c r="D94" s="179" t="s">
        <v>247</v>
      </c>
      <c r="E94" s="179" t="s">
        <v>105</v>
      </c>
      <c r="F94" s="180">
        <v>3</v>
      </c>
      <c r="G94" s="181">
        <v>0</v>
      </c>
      <c r="H94" s="181">
        <v>0</v>
      </c>
      <c r="I94" s="181">
        <f>ROUND(F94*(G94+H94),2)</f>
        <v>0</v>
      </c>
      <c r="J94" s="179">
        <f>ROUND(F94*(N94),2)</f>
        <v>0</v>
      </c>
      <c r="K94" s="1">
        <f>ROUND(F94*(O94),2)</f>
        <v>0</v>
      </c>
      <c r="L94" s="1">
        <f>ROUND(F94*(G94),2)</f>
        <v>0</v>
      </c>
      <c r="M94" s="1">
        <f>ROUND(F94*(H94),2)</f>
        <v>0</v>
      </c>
      <c r="N94" s="1">
        <v>0</v>
      </c>
      <c r="O94" s="1"/>
      <c r="P94" s="178">
        <v>8.3000000000000001E-4</v>
      </c>
      <c r="Q94" s="174"/>
      <c r="R94" s="174">
        <v>8.3000000000000001E-4</v>
      </c>
      <c r="S94" s="161">
        <f>ROUND(F94*(P94),3)</f>
        <v>2E-3</v>
      </c>
      <c r="Y94">
        <v>0</v>
      </c>
    </row>
    <row r="95" spans="1:25" ht="35.1" customHeight="1" x14ac:dyDescent="0.25">
      <c r="A95" s="182">
        <v>171997</v>
      </c>
      <c r="B95" s="179" t="s">
        <v>245</v>
      </c>
      <c r="C95" s="183" t="s">
        <v>248</v>
      </c>
      <c r="D95" s="179" t="s">
        <v>249</v>
      </c>
      <c r="E95" s="179" t="s">
        <v>105</v>
      </c>
      <c r="F95" s="180">
        <v>2</v>
      </c>
      <c r="G95" s="181">
        <v>0</v>
      </c>
      <c r="H95" s="181">
        <v>0</v>
      </c>
      <c r="I95" s="181">
        <f>ROUND(F95*(G95+H95),2)</f>
        <v>0</v>
      </c>
      <c r="J95" s="179">
        <f>ROUND(F95*(N95),2)</f>
        <v>0</v>
      </c>
      <c r="K95" s="1">
        <f>ROUND(F95*(O95),2)</f>
        <v>0</v>
      </c>
      <c r="L95" s="1">
        <f>ROUND(F95*(G95),2)</f>
        <v>0</v>
      </c>
      <c r="M95" s="1">
        <f>ROUND(F95*(H95),2)</f>
        <v>0</v>
      </c>
      <c r="N95" s="1">
        <v>0</v>
      </c>
      <c r="O95" s="1"/>
      <c r="P95" s="178">
        <v>5.0000000000000002E-5</v>
      </c>
      <c r="Q95" s="174"/>
      <c r="R95" s="174">
        <v>5.0000000000000002E-5</v>
      </c>
      <c r="S95" s="161">
        <f>ROUND(F95*(P95),3)</f>
        <v>0</v>
      </c>
      <c r="Y95">
        <v>0</v>
      </c>
    </row>
    <row r="96" spans="1:25" ht="50.1" customHeight="1" x14ac:dyDescent="0.25">
      <c r="A96" s="182">
        <v>171998</v>
      </c>
      <c r="B96" s="179" t="s">
        <v>250</v>
      </c>
      <c r="C96" s="183" t="s">
        <v>251</v>
      </c>
      <c r="D96" s="179" t="s">
        <v>252</v>
      </c>
      <c r="E96" s="179" t="s">
        <v>105</v>
      </c>
      <c r="F96" s="180">
        <v>8</v>
      </c>
      <c r="G96" s="181">
        <v>0</v>
      </c>
      <c r="H96" s="181">
        <v>0</v>
      </c>
      <c r="I96" s="181">
        <f>ROUND(F96*(G96+H96),2)</f>
        <v>0</v>
      </c>
      <c r="J96" s="179">
        <f>ROUND(F96*(N96),2)</f>
        <v>0</v>
      </c>
      <c r="K96" s="1">
        <f>ROUND(F96*(O96),2)</f>
        <v>0</v>
      </c>
      <c r="L96" s="1">
        <f>ROUND(F96*(G96),2)</f>
        <v>0</v>
      </c>
      <c r="M96" s="1">
        <f>ROUND(F96*(H96),2)</f>
        <v>0</v>
      </c>
      <c r="N96" s="1">
        <v>0</v>
      </c>
      <c r="O96" s="1"/>
      <c r="P96" s="174"/>
      <c r="Q96" s="174"/>
      <c r="R96" s="174"/>
      <c r="S96" s="161"/>
      <c r="Y96">
        <v>0</v>
      </c>
    </row>
    <row r="97" spans="1:25" ht="35.1" customHeight="1" x14ac:dyDescent="0.25">
      <c r="A97" s="182">
        <v>171999</v>
      </c>
      <c r="B97" s="179" t="s">
        <v>250</v>
      </c>
      <c r="C97" s="183" t="s">
        <v>253</v>
      </c>
      <c r="D97" s="179" t="s">
        <v>254</v>
      </c>
      <c r="E97" s="179" t="s">
        <v>105</v>
      </c>
      <c r="F97" s="180">
        <v>8</v>
      </c>
      <c r="G97" s="181">
        <v>0</v>
      </c>
      <c r="H97" s="181">
        <v>0</v>
      </c>
      <c r="I97" s="181">
        <f>ROUND(F97*(G97+H97),2)</f>
        <v>0</v>
      </c>
      <c r="J97" s="179">
        <f>ROUND(F97*(N97),2)</f>
        <v>0</v>
      </c>
      <c r="K97" s="1">
        <f>ROUND(F97*(O97),2)</f>
        <v>0</v>
      </c>
      <c r="L97" s="1">
        <f>ROUND(F97*(G97),2)</f>
        <v>0</v>
      </c>
      <c r="M97" s="1">
        <f>ROUND(F97*(H97),2)</f>
        <v>0</v>
      </c>
      <c r="N97" s="1">
        <v>0</v>
      </c>
      <c r="O97" s="1"/>
      <c r="P97" s="174"/>
      <c r="Q97" s="174"/>
      <c r="R97" s="174"/>
      <c r="S97" s="161"/>
      <c r="Y97">
        <v>0</v>
      </c>
    </row>
    <row r="98" spans="1:25" ht="35.1" customHeight="1" x14ac:dyDescent="0.25">
      <c r="A98" s="182">
        <v>172001</v>
      </c>
      <c r="B98" s="179" t="s">
        <v>250</v>
      </c>
      <c r="C98" s="183" t="s">
        <v>255</v>
      </c>
      <c r="D98" s="179" t="s">
        <v>256</v>
      </c>
      <c r="E98" s="179" t="s">
        <v>105</v>
      </c>
      <c r="F98" s="180">
        <v>10</v>
      </c>
      <c r="G98" s="181">
        <v>0</v>
      </c>
      <c r="H98" s="181">
        <v>0</v>
      </c>
      <c r="I98" s="181">
        <f>ROUND(F98*(G98+H98),2)</f>
        <v>0</v>
      </c>
      <c r="J98" s="179">
        <f>ROUND(F98*(N98),2)</f>
        <v>0</v>
      </c>
      <c r="K98" s="1">
        <f>ROUND(F98*(O98),2)</f>
        <v>0</v>
      </c>
      <c r="L98" s="1">
        <f>ROUND(F98*(G98),2)</f>
        <v>0</v>
      </c>
      <c r="M98" s="1">
        <f>ROUND(F98*(H98),2)</f>
        <v>0</v>
      </c>
      <c r="N98" s="1">
        <v>0</v>
      </c>
      <c r="O98" s="1"/>
      <c r="P98" s="178">
        <v>2.0000000000000002E-5</v>
      </c>
      <c r="Q98" s="174"/>
      <c r="R98" s="174">
        <v>2.0000000000000002E-5</v>
      </c>
      <c r="S98" s="161">
        <f>ROUND(F98*(P98),3)</f>
        <v>0</v>
      </c>
      <c r="Y98">
        <v>0</v>
      </c>
    </row>
    <row r="99" spans="1:25" ht="35.1" customHeight="1" x14ac:dyDescent="0.25">
      <c r="A99" s="182">
        <v>172002</v>
      </c>
      <c r="B99" s="179" t="s">
        <v>250</v>
      </c>
      <c r="C99" s="183" t="s">
        <v>257</v>
      </c>
      <c r="D99" s="179" t="s">
        <v>258</v>
      </c>
      <c r="E99" s="179" t="s">
        <v>105</v>
      </c>
      <c r="F99" s="180">
        <v>14</v>
      </c>
      <c r="G99" s="181">
        <v>0</v>
      </c>
      <c r="H99" s="181">
        <v>0</v>
      </c>
      <c r="I99" s="181">
        <f>ROUND(F99*(G99+H99),2)</f>
        <v>0</v>
      </c>
      <c r="J99" s="179">
        <f>ROUND(F99*(N99),2)</f>
        <v>0</v>
      </c>
      <c r="K99" s="1">
        <f>ROUND(F99*(O99),2)</f>
        <v>0</v>
      </c>
      <c r="L99" s="1">
        <f>ROUND(F99*(G99),2)</f>
        <v>0</v>
      </c>
      <c r="M99" s="1">
        <f>ROUND(F99*(H99),2)</f>
        <v>0</v>
      </c>
      <c r="N99" s="1">
        <v>0</v>
      </c>
      <c r="O99" s="1"/>
      <c r="P99" s="174"/>
      <c r="Q99" s="174"/>
      <c r="R99" s="174"/>
      <c r="S99" s="161"/>
      <c r="Y99">
        <v>0</v>
      </c>
    </row>
    <row r="100" spans="1:25" ht="50.1" customHeight="1" x14ac:dyDescent="0.25">
      <c r="A100" s="182">
        <v>172003</v>
      </c>
      <c r="B100" s="179" t="s">
        <v>250</v>
      </c>
      <c r="C100" s="183" t="s">
        <v>259</v>
      </c>
      <c r="D100" s="179" t="s">
        <v>260</v>
      </c>
      <c r="E100" s="179" t="s">
        <v>261</v>
      </c>
      <c r="F100" s="180">
        <v>1</v>
      </c>
      <c r="G100" s="181">
        <v>0</v>
      </c>
      <c r="H100" s="181">
        <v>0</v>
      </c>
      <c r="I100" s="181">
        <f>ROUND(F100*(G100+H100),2)</f>
        <v>0</v>
      </c>
      <c r="J100" s="179">
        <f>ROUND(F100*(N100),2)</f>
        <v>0</v>
      </c>
      <c r="K100" s="1">
        <f>ROUND(F100*(O100),2)</f>
        <v>0</v>
      </c>
      <c r="L100" s="1">
        <f>ROUND(F100*(G100),2)</f>
        <v>0</v>
      </c>
      <c r="M100" s="1">
        <f>ROUND(F100*(H100),2)</f>
        <v>0</v>
      </c>
      <c r="N100" s="1">
        <v>0</v>
      </c>
      <c r="O100" s="1"/>
      <c r="P100" s="178">
        <v>1.0000000000000001E-5</v>
      </c>
      <c r="Q100" s="174"/>
      <c r="R100" s="174">
        <v>1.0000000000000001E-5</v>
      </c>
      <c r="S100" s="161">
        <f>ROUND(F100*(P100),3)</f>
        <v>0</v>
      </c>
      <c r="Y100">
        <v>0</v>
      </c>
    </row>
    <row r="101" spans="1:25" ht="35.1" customHeight="1" x14ac:dyDescent="0.25">
      <c r="A101" s="182">
        <v>172004</v>
      </c>
      <c r="B101" s="179" t="s">
        <v>250</v>
      </c>
      <c r="C101" s="183" t="s">
        <v>262</v>
      </c>
      <c r="D101" s="179" t="s">
        <v>263</v>
      </c>
      <c r="E101" s="179" t="s">
        <v>105</v>
      </c>
      <c r="F101" s="180">
        <v>13</v>
      </c>
      <c r="G101" s="181">
        <v>0</v>
      </c>
      <c r="H101" s="181">
        <v>0</v>
      </c>
      <c r="I101" s="181">
        <f>ROUND(F101*(G101+H101),2)</f>
        <v>0</v>
      </c>
      <c r="J101" s="179">
        <f>ROUND(F101*(N101),2)</f>
        <v>0</v>
      </c>
      <c r="K101" s="1">
        <f>ROUND(F101*(O101),2)</f>
        <v>0</v>
      </c>
      <c r="L101" s="1">
        <f>ROUND(F101*(G101),2)</f>
        <v>0</v>
      </c>
      <c r="M101" s="1">
        <f>ROUND(F101*(H101),2)</f>
        <v>0</v>
      </c>
      <c r="N101" s="1">
        <v>0</v>
      </c>
      <c r="O101" s="1"/>
      <c r="P101" s="178">
        <v>0.4</v>
      </c>
      <c r="Q101" s="174"/>
      <c r="R101" s="174">
        <v>0.4</v>
      </c>
      <c r="S101" s="161">
        <f>ROUND(F101*(P101),3)</f>
        <v>5.2</v>
      </c>
      <c r="Y101">
        <v>0</v>
      </c>
    </row>
    <row r="102" spans="1:25" ht="35.1" customHeight="1" x14ac:dyDescent="0.25">
      <c r="A102" s="182">
        <v>172005</v>
      </c>
      <c r="B102" s="179" t="s">
        <v>250</v>
      </c>
      <c r="C102" s="183" t="s">
        <v>264</v>
      </c>
      <c r="D102" s="179" t="s">
        <v>265</v>
      </c>
      <c r="E102" s="179" t="s">
        <v>261</v>
      </c>
      <c r="F102" s="180">
        <v>1</v>
      </c>
      <c r="G102" s="181">
        <v>0</v>
      </c>
      <c r="H102" s="181">
        <v>0</v>
      </c>
      <c r="I102" s="181">
        <f>ROUND(F102*(G102+H102),2)</f>
        <v>0</v>
      </c>
      <c r="J102" s="179">
        <f>ROUND(F102*(N102),2)</f>
        <v>0</v>
      </c>
      <c r="K102" s="1">
        <f>ROUND(F102*(O102),2)</f>
        <v>0</v>
      </c>
      <c r="L102" s="1">
        <f>ROUND(F102*(G102),2)</f>
        <v>0</v>
      </c>
      <c r="M102" s="1">
        <f>ROUND(F102*(H102),2)</f>
        <v>0</v>
      </c>
      <c r="N102" s="1">
        <v>0</v>
      </c>
      <c r="O102" s="1"/>
      <c r="P102" s="178">
        <v>5.0000000000000001E-3</v>
      </c>
      <c r="Q102" s="174"/>
      <c r="R102" s="174">
        <v>5.0000000000000001E-3</v>
      </c>
      <c r="S102" s="161">
        <f>ROUND(F102*(P102),3)</f>
        <v>5.0000000000000001E-3</v>
      </c>
      <c r="Y102">
        <v>0</v>
      </c>
    </row>
    <row r="103" spans="1:25" ht="24.95" customHeight="1" x14ac:dyDescent="0.25">
      <c r="A103" s="182">
        <v>172007</v>
      </c>
      <c r="B103" s="179" t="s">
        <v>250</v>
      </c>
      <c r="C103" s="183" t="s">
        <v>266</v>
      </c>
      <c r="D103" s="179" t="s">
        <v>267</v>
      </c>
      <c r="E103" s="179" t="s">
        <v>108</v>
      </c>
      <c r="F103" s="180">
        <v>3.5840000000000001</v>
      </c>
      <c r="G103" s="181">
        <v>0</v>
      </c>
      <c r="H103" s="181">
        <v>0</v>
      </c>
      <c r="I103" s="181">
        <f>ROUND(F103*(G103+H103),2)</f>
        <v>0</v>
      </c>
      <c r="J103" s="179">
        <f>ROUND(F103*(N103),2)</f>
        <v>0</v>
      </c>
      <c r="K103" s="1">
        <f>ROUND(F103*(O103),2)</f>
        <v>0</v>
      </c>
      <c r="L103" s="1">
        <f>ROUND(F103*(G103),2)</f>
        <v>0</v>
      </c>
      <c r="M103" s="1">
        <f>ROUND(F103*(H103),2)</f>
        <v>0</v>
      </c>
      <c r="N103" s="1">
        <v>0</v>
      </c>
      <c r="O103" s="1"/>
      <c r="P103" s="174"/>
      <c r="Q103" s="174"/>
      <c r="R103" s="174"/>
      <c r="S103" s="161"/>
      <c r="Y103">
        <v>0</v>
      </c>
    </row>
    <row r="104" spans="1:25" ht="35.1" customHeight="1" x14ac:dyDescent="0.25">
      <c r="A104" s="182">
        <v>172035</v>
      </c>
      <c r="B104" s="179" t="s">
        <v>268</v>
      </c>
      <c r="C104" s="183" t="s">
        <v>269</v>
      </c>
      <c r="D104" s="179" t="s">
        <v>270</v>
      </c>
      <c r="E104" s="179" t="s">
        <v>271</v>
      </c>
      <c r="F104" s="180">
        <v>1</v>
      </c>
      <c r="G104" s="181">
        <v>0</v>
      </c>
      <c r="H104" s="181">
        <v>0</v>
      </c>
      <c r="I104" s="181">
        <f>ROUND(F104*(G104+H104),2)</f>
        <v>0</v>
      </c>
      <c r="J104" s="179">
        <f>ROUND(F104*(N104),2)</f>
        <v>0</v>
      </c>
      <c r="K104" s="1">
        <f>ROUND(F104*(O104),2)</f>
        <v>0</v>
      </c>
      <c r="L104" s="1">
        <f>ROUND(F104*(G104),2)</f>
        <v>0</v>
      </c>
      <c r="M104" s="1">
        <f>ROUND(F104*(H104),2)</f>
        <v>0</v>
      </c>
      <c r="N104" s="1">
        <v>0</v>
      </c>
      <c r="O104" s="1"/>
      <c r="P104" s="174"/>
      <c r="Q104" s="174"/>
      <c r="R104" s="174"/>
      <c r="S104" s="161"/>
      <c r="Y104">
        <v>0</v>
      </c>
    </row>
    <row r="105" spans="1:25" ht="50.1" customHeight="1" x14ac:dyDescent="0.25">
      <c r="A105" s="182">
        <v>172037</v>
      </c>
      <c r="B105" s="179" t="s">
        <v>268</v>
      </c>
      <c r="C105" s="183" t="s">
        <v>272</v>
      </c>
      <c r="D105" s="179" t="s">
        <v>273</v>
      </c>
      <c r="E105" s="179" t="s">
        <v>271</v>
      </c>
      <c r="F105" s="180">
        <v>1</v>
      </c>
      <c r="G105" s="181">
        <v>0</v>
      </c>
      <c r="H105" s="181">
        <v>0</v>
      </c>
      <c r="I105" s="181">
        <f>ROUND(F105*(G105+H105),2)</f>
        <v>0</v>
      </c>
      <c r="J105" s="179">
        <f>ROUND(F105*(N105),2)</f>
        <v>0</v>
      </c>
      <c r="K105" s="1">
        <f>ROUND(F105*(O105),2)</f>
        <v>0</v>
      </c>
      <c r="L105" s="1">
        <f>ROUND(F105*(G105),2)</f>
        <v>0</v>
      </c>
      <c r="M105" s="1">
        <f>ROUND(F105*(H105),2)</f>
        <v>0</v>
      </c>
      <c r="N105" s="1">
        <v>0</v>
      </c>
      <c r="O105" s="1"/>
      <c r="P105" s="174"/>
      <c r="Q105" s="174"/>
      <c r="R105" s="174"/>
      <c r="S105" s="161"/>
      <c r="W105">
        <v>0.01</v>
      </c>
      <c r="Y105">
        <v>0</v>
      </c>
    </row>
    <row r="106" spans="1:25" ht="50.1" customHeight="1" x14ac:dyDescent="0.25">
      <c r="A106" s="182">
        <v>172039</v>
      </c>
      <c r="B106" s="179" t="s">
        <v>268</v>
      </c>
      <c r="C106" s="183" t="s">
        <v>274</v>
      </c>
      <c r="D106" s="179" t="s">
        <v>275</v>
      </c>
      <c r="E106" s="179" t="s">
        <v>105</v>
      </c>
      <c r="F106" s="180">
        <v>1</v>
      </c>
      <c r="G106" s="181">
        <v>0</v>
      </c>
      <c r="H106" s="181">
        <v>0</v>
      </c>
      <c r="I106" s="181">
        <f>ROUND(F106*(G106+H106),2)</f>
        <v>0</v>
      </c>
      <c r="J106" s="179">
        <f>ROUND(F106*(N106),2)</f>
        <v>0</v>
      </c>
      <c r="K106" s="1">
        <f>ROUND(F106*(O106),2)</f>
        <v>0</v>
      </c>
      <c r="L106" s="1">
        <f>ROUND(F106*(G106),2)</f>
        <v>0</v>
      </c>
      <c r="M106" s="1">
        <f>ROUND(F106*(H106),2)</f>
        <v>0</v>
      </c>
      <c r="N106" s="1">
        <v>0</v>
      </c>
      <c r="O106" s="1"/>
      <c r="P106" s="174"/>
      <c r="Q106" s="174"/>
      <c r="R106" s="174"/>
      <c r="S106" s="161"/>
      <c r="Y106">
        <v>0</v>
      </c>
    </row>
    <row r="107" spans="1:25" ht="50.1" customHeight="1" x14ac:dyDescent="0.25">
      <c r="A107" s="182">
        <v>172041</v>
      </c>
      <c r="B107" s="179" t="s">
        <v>268</v>
      </c>
      <c r="C107" s="183" t="s">
        <v>276</v>
      </c>
      <c r="D107" s="179" t="s">
        <v>277</v>
      </c>
      <c r="E107" s="179" t="s">
        <v>271</v>
      </c>
      <c r="F107" s="180">
        <v>1</v>
      </c>
      <c r="G107" s="181">
        <v>0</v>
      </c>
      <c r="H107" s="181">
        <v>0</v>
      </c>
      <c r="I107" s="181">
        <f>ROUND(F107*(G107+H107),2)</f>
        <v>0</v>
      </c>
      <c r="J107" s="179">
        <f>ROUND(F107*(N107),2)</f>
        <v>0</v>
      </c>
      <c r="K107" s="1">
        <f>ROUND(F107*(O107),2)</f>
        <v>0</v>
      </c>
      <c r="L107" s="1">
        <f>ROUND(F107*(G107),2)</f>
        <v>0</v>
      </c>
      <c r="M107" s="1">
        <f>ROUND(F107*(H107),2)</f>
        <v>0</v>
      </c>
      <c r="N107" s="1">
        <v>0</v>
      </c>
      <c r="O107" s="1"/>
      <c r="P107" s="174"/>
      <c r="Q107" s="174"/>
      <c r="R107" s="174"/>
      <c r="S107" s="161"/>
      <c r="W107">
        <v>0.01</v>
      </c>
      <c r="Y107">
        <v>0</v>
      </c>
    </row>
    <row r="108" spans="1:25" ht="50.1" customHeight="1" x14ac:dyDescent="0.25">
      <c r="A108" s="182">
        <v>172043</v>
      </c>
      <c r="B108" s="179" t="s">
        <v>268</v>
      </c>
      <c r="C108" s="183" t="s">
        <v>278</v>
      </c>
      <c r="D108" s="179" t="s">
        <v>279</v>
      </c>
      <c r="E108" s="179" t="s">
        <v>271</v>
      </c>
      <c r="F108" s="180">
        <v>1</v>
      </c>
      <c r="G108" s="181">
        <v>0</v>
      </c>
      <c r="H108" s="181">
        <v>0</v>
      </c>
      <c r="I108" s="181">
        <f>ROUND(F108*(G108+H108),2)</f>
        <v>0</v>
      </c>
      <c r="J108" s="179">
        <f>ROUND(F108*(N108),2)</f>
        <v>0</v>
      </c>
      <c r="K108" s="1">
        <f>ROUND(F108*(O108),2)</f>
        <v>0</v>
      </c>
      <c r="L108" s="1">
        <f>ROUND(F108*(G108),2)</f>
        <v>0</v>
      </c>
      <c r="M108" s="1">
        <f>ROUND(F108*(H108),2)</f>
        <v>0</v>
      </c>
      <c r="N108" s="1">
        <v>0</v>
      </c>
      <c r="O108" s="1"/>
      <c r="P108" s="174"/>
      <c r="Q108" s="174"/>
      <c r="R108" s="174"/>
      <c r="S108" s="161"/>
      <c r="W108">
        <v>0.01</v>
      </c>
      <c r="Y108">
        <v>0</v>
      </c>
    </row>
    <row r="109" spans="1:25" ht="50.1" customHeight="1" x14ac:dyDescent="0.25">
      <c r="A109" s="182">
        <v>172045</v>
      </c>
      <c r="B109" s="179" t="s">
        <v>268</v>
      </c>
      <c r="C109" s="183" t="s">
        <v>280</v>
      </c>
      <c r="D109" s="179" t="s">
        <v>281</v>
      </c>
      <c r="E109" s="179" t="s">
        <v>271</v>
      </c>
      <c r="F109" s="180">
        <v>1</v>
      </c>
      <c r="G109" s="181">
        <v>0</v>
      </c>
      <c r="H109" s="181">
        <v>0</v>
      </c>
      <c r="I109" s="181">
        <f>ROUND(F109*(G109+H109),2)</f>
        <v>0</v>
      </c>
      <c r="J109" s="179">
        <f>ROUND(F109*(N109),2)</f>
        <v>0</v>
      </c>
      <c r="K109" s="1">
        <f>ROUND(F109*(O109),2)</f>
        <v>0</v>
      </c>
      <c r="L109" s="1">
        <f>ROUND(F109*(G109),2)</f>
        <v>0</v>
      </c>
      <c r="M109" s="1">
        <f>ROUND(F109*(H109),2)</f>
        <v>0</v>
      </c>
      <c r="N109" s="1">
        <v>0</v>
      </c>
      <c r="O109" s="1"/>
      <c r="P109" s="174"/>
      <c r="Q109" s="174"/>
      <c r="R109" s="174"/>
      <c r="S109" s="161"/>
      <c r="W109">
        <v>0.02</v>
      </c>
      <c r="Y109">
        <v>0</v>
      </c>
    </row>
    <row r="110" spans="1:25" ht="50.1" customHeight="1" x14ac:dyDescent="0.25">
      <c r="A110" s="182">
        <v>172047</v>
      </c>
      <c r="B110" s="179" t="s">
        <v>268</v>
      </c>
      <c r="C110" s="183" t="s">
        <v>282</v>
      </c>
      <c r="D110" s="179" t="s">
        <v>283</v>
      </c>
      <c r="E110" s="179" t="s">
        <v>271</v>
      </c>
      <c r="F110" s="180">
        <v>1</v>
      </c>
      <c r="G110" s="181">
        <v>0</v>
      </c>
      <c r="H110" s="181">
        <v>0</v>
      </c>
      <c r="I110" s="181">
        <f>ROUND(F110*(G110+H110),2)</f>
        <v>0</v>
      </c>
      <c r="J110" s="179">
        <f>ROUND(F110*(N110),2)</f>
        <v>0</v>
      </c>
      <c r="K110" s="1">
        <f>ROUND(F110*(O110),2)</f>
        <v>0</v>
      </c>
      <c r="L110" s="1">
        <f>ROUND(F110*(G110),2)</f>
        <v>0</v>
      </c>
      <c r="M110" s="1">
        <f>ROUND(F110*(H110),2)</f>
        <v>0</v>
      </c>
      <c r="N110" s="1">
        <v>0</v>
      </c>
      <c r="O110" s="1"/>
      <c r="P110" s="174"/>
      <c r="Q110" s="174"/>
      <c r="R110" s="174"/>
      <c r="S110" s="161"/>
      <c r="W110">
        <v>0.02</v>
      </c>
      <c r="Y110">
        <v>0</v>
      </c>
    </row>
    <row r="111" spans="1:25" ht="50.1" customHeight="1" x14ac:dyDescent="0.25">
      <c r="A111" s="182">
        <v>172049</v>
      </c>
      <c r="B111" s="179" t="s">
        <v>268</v>
      </c>
      <c r="C111" s="183" t="s">
        <v>284</v>
      </c>
      <c r="D111" s="179" t="s">
        <v>285</v>
      </c>
      <c r="E111" s="179" t="s">
        <v>271</v>
      </c>
      <c r="F111" s="180">
        <v>1</v>
      </c>
      <c r="G111" s="181">
        <v>0</v>
      </c>
      <c r="H111" s="181">
        <v>0</v>
      </c>
      <c r="I111" s="181">
        <f>ROUND(F111*(G111+H111),2)</f>
        <v>0</v>
      </c>
      <c r="J111" s="179">
        <f>ROUND(F111*(N111),2)</f>
        <v>0</v>
      </c>
      <c r="K111" s="1">
        <f>ROUND(F111*(O111),2)</f>
        <v>0</v>
      </c>
      <c r="L111" s="1">
        <f>ROUND(F111*(G111),2)</f>
        <v>0</v>
      </c>
      <c r="M111" s="1">
        <f>ROUND(F111*(H111),2)</f>
        <v>0</v>
      </c>
      <c r="N111" s="1">
        <v>0</v>
      </c>
      <c r="O111" s="1"/>
      <c r="P111" s="174"/>
      <c r="Q111" s="174"/>
      <c r="R111" s="174"/>
      <c r="S111" s="161"/>
      <c r="W111">
        <v>0.02</v>
      </c>
      <c r="Y111">
        <v>0</v>
      </c>
    </row>
    <row r="112" spans="1:25" x14ac:dyDescent="0.25">
      <c r="A112" s="161"/>
      <c r="B112" s="161"/>
      <c r="C112" s="161"/>
      <c r="D112" s="161" t="s">
        <v>130</v>
      </c>
      <c r="E112" s="161"/>
      <c r="F112" s="178"/>
      <c r="G112" s="164">
        <f>ROUND((SUM(L93:L111))/1,2)</f>
        <v>0</v>
      </c>
      <c r="H112" s="164">
        <f>ROUND((SUM(M93:M111))/1,2)</f>
        <v>0</v>
      </c>
      <c r="I112" s="164">
        <f>ROUND((SUM(I93:I111))/1,2)</f>
        <v>0</v>
      </c>
      <c r="J112" s="161"/>
      <c r="K112" s="161"/>
      <c r="L112" s="161">
        <f>ROUND((SUM(L93:L111))/1,2)</f>
        <v>0</v>
      </c>
      <c r="M112" s="161">
        <f>ROUND((SUM(M93:M111))/1,2)</f>
        <v>0</v>
      </c>
      <c r="N112" s="161"/>
      <c r="O112" s="161"/>
      <c r="P112" s="184"/>
      <c r="Q112" s="161"/>
      <c r="R112" s="161"/>
      <c r="S112" s="184">
        <f>ROUND((SUM(S93:S111))/1,2)</f>
        <v>5.21</v>
      </c>
      <c r="T112" s="158"/>
      <c r="U112" s="158"/>
      <c r="V112" s="158"/>
      <c r="W112" s="158"/>
      <c r="X112" s="158"/>
      <c r="Y112" s="158"/>
    </row>
    <row r="113" spans="1:25" x14ac:dyDescent="0.25">
      <c r="A113" s="1"/>
      <c r="B113" s="1"/>
      <c r="C113" s="1"/>
      <c r="D113" s="1"/>
      <c r="E113" s="1"/>
      <c r="F113" s="174"/>
      <c r="G113" s="154"/>
      <c r="H113" s="154"/>
      <c r="I113" s="154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25" x14ac:dyDescent="0.25">
      <c r="A114" s="161"/>
      <c r="B114" s="161"/>
      <c r="C114" s="161"/>
      <c r="D114" s="2" t="s">
        <v>126</v>
      </c>
      <c r="E114" s="161"/>
      <c r="F114" s="178"/>
      <c r="G114" s="164">
        <f>ROUND((SUM(L69:L113))/2,2)</f>
        <v>0</v>
      </c>
      <c r="H114" s="164">
        <f>ROUND((SUM(M69:M113))/2,2)</f>
        <v>0</v>
      </c>
      <c r="I114" s="164">
        <f>ROUND((SUM(I69:I113))/2,2)</f>
        <v>0</v>
      </c>
      <c r="J114" s="162"/>
      <c r="K114" s="161"/>
      <c r="L114" s="162">
        <f>ROUND((SUM(L69:L113))/2,2)</f>
        <v>0</v>
      </c>
      <c r="M114" s="162">
        <f>ROUND((SUM(M69:M113))/2,2)</f>
        <v>0</v>
      </c>
      <c r="N114" s="161"/>
      <c r="O114" s="161"/>
      <c r="P114" s="184"/>
      <c r="Q114" s="161"/>
      <c r="R114" s="161"/>
      <c r="S114" s="184">
        <f>ROUND((SUM(S69:S113))/2,2)</f>
        <v>6.37</v>
      </c>
      <c r="T114" s="158"/>
      <c r="U114" s="158"/>
    </row>
    <row r="115" spans="1:25" x14ac:dyDescent="0.25">
      <c r="A115" s="1"/>
      <c r="B115" s="1"/>
      <c r="C115" s="1"/>
      <c r="D115" s="1"/>
      <c r="E115" s="1"/>
      <c r="F115" s="174"/>
      <c r="G115" s="154"/>
      <c r="H115" s="154"/>
      <c r="I115" s="154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25" x14ac:dyDescent="0.25">
      <c r="A116" s="161"/>
      <c r="B116" s="161"/>
      <c r="C116" s="161"/>
      <c r="D116" s="2" t="s">
        <v>131</v>
      </c>
      <c r="E116" s="161"/>
      <c r="F116" s="178"/>
      <c r="G116" s="162"/>
      <c r="H116" s="162"/>
      <c r="I116" s="162"/>
      <c r="J116" s="161"/>
      <c r="K116" s="161"/>
      <c r="L116" s="161"/>
      <c r="M116" s="161"/>
      <c r="N116" s="161"/>
      <c r="O116" s="161"/>
      <c r="P116" s="161"/>
      <c r="Q116" s="161"/>
      <c r="R116" s="161"/>
      <c r="S116" s="161"/>
      <c r="T116" s="158"/>
      <c r="U116" s="158"/>
      <c r="V116" s="158"/>
      <c r="W116" s="158"/>
      <c r="X116" s="158"/>
      <c r="Y116" s="158"/>
    </row>
    <row r="117" spans="1:25" x14ac:dyDescent="0.25">
      <c r="A117" s="161"/>
      <c r="B117" s="161"/>
      <c r="C117" s="161"/>
      <c r="D117" s="161" t="s">
        <v>132</v>
      </c>
      <c r="E117" s="161"/>
      <c r="F117" s="178"/>
      <c r="G117" s="162"/>
      <c r="H117" s="162"/>
      <c r="I117" s="162"/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  <c r="T117" s="158"/>
      <c r="U117" s="158"/>
      <c r="V117" s="158"/>
      <c r="W117" s="158"/>
      <c r="X117" s="158"/>
      <c r="Y117" s="158"/>
    </row>
    <row r="118" spans="1:25" ht="24.95" customHeight="1" x14ac:dyDescent="0.25">
      <c r="A118" s="182">
        <v>172051</v>
      </c>
      <c r="B118" s="179" t="s">
        <v>286</v>
      </c>
      <c r="C118" s="183" t="s">
        <v>287</v>
      </c>
      <c r="D118" s="179" t="s">
        <v>288</v>
      </c>
      <c r="E118" s="179" t="s">
        <v>101</v>
      </c>
      <c r="F118" s="180">
        <v>120</v>
      </c>
      <c r="G118" s="181">
        <v>0</v>
      </c>
      <c r="H118" s="181">
        <v>0</v>
      </c>
      <c r="I118" s="181">
        <f>ROUND(F118*(G118+H118),2)</f>
        <v>0</v>
      </c>
      <c r="J118" s="179">
        <f>ROUND(F118*(N118),2)</f>
        <v>0</v>
      </c>
      <c r="K118" s="1">
        <f>ROUND(F118*(O118),2)</f>
        <v>0</v>
      </c>
      <c r="L118" s="1">
        <f>ROUND(F118*(G118),2)</f>
        <v>0</v>
      </c>
      <c r="M118" s="1">
        <f>ROUND(F118*(H118),2)</f>
        <v>0</v>
      </c>
      <c r="N118" s="1">
        <v>0</v>
      </c>
      <c r="O118" s="1"/>
      <c r="P118" s="174"/>
      <c r="Q118" s="174"/>
      <c r="R118" s="174"/>
      <c r="S118" s="161"/>
      <c r="Y118">
        <v>0</v>
      </c>
    </row>
    <row r="119" spans="1:25" ht="24.95" customHeight="1" x14ac:dyDescent="0.25">
      <c r="A119" s="182">
        <v>172054</v>
      </c>
      <c r="B119" s="179" t="s">
        <v>289</v>
      </c>
      <c r="C119" s="183" t="s">
        <v>290</v>
      </c>
      <c r="D119" s="179" t="s">
        <v>291</v>
      </c>
      <c r="E119" s="179" t="s">
        <v>101</v>
      </c>
      <c r="F119" s="180">
        <v>120</v>
      </c>
      <c r="G119" s="181">
        <v>0</v>
      </c>
      <c r="H119" s="181">
        <v>0</v>
      </c>
      <c r="I119" s="181">
        <f>ROUND(F119*(G119+H119),2)</f>
        <v>0</v>
      </c>
      <c r="J119" s="179">
        <f>ROUND(F119*(N119),2)</f>
        <v>0</v>
      </c>
      <c r="K119" s="1">
        <f>ROUND(F119*(O119),2)</f>
        <v>0</v>
      </c>
      <c r="L119" s="1">
        <f>ROUND(F119*(G119),2)</f>
        <v>0</v>
      </c>
      <c r="M119" s="1">
        <f>ROUND(F119*(H119),2)</f>
        <v>0</v>
      </c>
      <c r="N119" s="1">
        <v>0</v>
      </c>
      <c r="O119" s="1"/>
      <c r="P119" s="178">
        <v>4.8000000000000001E-4</v>
      </c>
      <c r="Q119" s="174"/>
      <c r="R119" s="174">
        <v>4.8000000000000001E-4</v>
      </c>
      <c r="S119" s="161">
        <f>ROUND(F119*(P119),3)</f>
        <v>5.8000000000000003E-2</v>
      </c>
      <c r="Y119">
        <v>0</v>
      </c>
    </row>
    <row r="120" spans="1:25" ht="24.95" customHeight="1" x14ac:dyDescent="0.25">
      <c r="A120" s="182">
        <v>172055</v>
      </c>
      <c r="B120" s="179" t="s">
        <v>286</v>
      </c>
      <c r="C120" s="183" t="s">
        <v>292</v>
      </c>
      <c r="D120" s="179" t="s">
        <v>293</v>
      </c>
      <c r="E120" s="179" t="s">
        <v>101</v>
      </c>
      <c r="F120" s="180">
        <v>120</v>
      </c>
      <c r="G120" s="181">
        <v>0</v>
      </c>
      <c r="H120" s="181">
        <v>0</v>
      </c>
      <c r="I120" s="181">
        <f>ROUND(F120*(G120+H120),2)</f>
        <v>0</v>
      </c>
      <c r="J120" s="179">
        <f>ROUND(F120*(N120),2)</f>
        <v>0</v>
      </c>
      <c r="K120" s="1">
        <f>ROUND(F120*(O120),2)</f>
        <v>0</v>
      </c>
      <c r="L120" s="1">
        <f>ROUND(F120*(G120),2)</f>
        <v>0</v>
      </c>
      <c r="M120" s="1">
        <f>ROUND(F120*(H120),2)</f>
        <v>0</v>
      </c>
      <c r="N120" s="1">
        <v>0</v>
      </c>
      <c r="O120" s="1"/>
      <c r="P120" s="174"/>
      <c r="Q120" s="174"/>
      <c r="R120" s="174"/>
      <c r="S120" s="161"/>
      <c r="Y120">
        <v>0</v>
      </c>
    </row>
    <row r="121" spans="1:25" ht="24.95" customHeight="1" x14ac:dyDescent="0.25">
      <c r="A121" s="182">
        <v>172056</v>
      </c>
      <c r="B121" s="179" t="s">
        <v>289</v>
      </c>
      <c r="C121" s="183" t="s">
        <v>294</v>
      </c>
      <c r="D121" s="179" t="s">
        <v>295</v>
      </c>
      <c r="E121" s="179" t="s">
        <v>101</v>
      </c>
      <c r="F121" s="180">
        <v>120</v>
      </c>
      <c r="G121" s="181">
        <v>0</v>
      </c>
      <c r="H121" s="181">
        <v>0</v>
      </c>
      <c r="I121" s="181">
        <f>ROUND(F121*(G121+H121),2)</f>
        <v>0</v>
      </c>
      <c r="J121" s="179">
        <f>ROUND(F121*(N121),2)</f>
        <v>0</v>
      </c>
      <c r="K121" s="1">
        <f>ROUND(F121*(O121),2)</f>
        <v>0</v>
      </c>
      <c r="L121" s="1">
        <f>ROUND(F121*(G121),2)</f>
        <v>0</v>
      </c>
      <c r="M121" s="1">
        <f>ROUND(F121*(H121),2)</f>
        <v>0</v>
      </c>
      <c r="N121" s="1">
        <v>0</v>
      </c>
      <c r="O121" s="1"/>
      <c r="P121" s="178">
        <v>9.0000000000000006E-5</v>
      </c>
      <c r="Q121" s="174"/>
      <c r="R121" s="174">
        <v>9.0000000000000006E-5</v>
      </c>
      <c r="S121" s="161">
        <f>ROUND(F121*(P121),3)</f>
        <v>1.0999999999999999E-2</v>
      </c>
      <c r="Y121">
        <v>0</v>
      </c>
    </row>
    <row r="122" spans="1:25" ht="24.95" customHeight="1" x14ac:dyDescent="0.25">
      <c r="A122" s="182">
        <v>172057</v>
      </c>
      <c r="B122" s="179" t="s">
        <v>286</v>
      </c>
      <c r="C122" s="183" t="s">
        <v>296</v>
      </c>
      <c r="D122" s="179" t="s">
        <v>297</v>
      </c>
      <c r="E122" s="179" t="s">
        <v>101</v>
      </c>
      <c r="F122" s="180">
        <v>50</v>
      </c>
      <c r="G122" s="181">
        <v>0</v>
      </c>
      <c r="H122" s="181">
        <v>0</v>
      </c>
      <c r="I122" s="181">
        <f>ROUND(F122*(G122+H122),2)</f>
        <v>0</v>
      </c>
      <c r="J122" s="179">
        <f>ROUND(F122*(N122),2)</f>
        <v>0</v>
      </c>
      <c r="K122" s="1">
        <f>ROUND(F122*(O122),2)</f>
        <v>0</v>
      </c>
      <c r="L122" s="1">
        <f>ROUND(F122*(G122),2)</f>
        <v>0</v>
      </c>
      <c r="M122" s="1">
        <f>ROUND(F122*(H122),2)</f>
        <v>0</v>
      </c>
      <c r="N122" s="1">
        <v>0</v>
      </c>
      <c r="O122" s="1"/>
      <c r="P122" s="174"/>
      <c r="Q122" s="174"/>
      <c r="R122" s="174"/>
      <c r="S122" s="161"/>
      <c r="Y122">
        <v>0</v>
      </c>
    </row>
    <row r="123" spans="1:25" ht="24.95" customHeight="1" x14ac:dyDescent="0.25">
      <c r="A123" s="182">
        <v>172058</v>
      </c>
      <c r="B123" s="179" t="s">
        <v>289</v>
      </c>
      <c r="C123" s="183" t="s">
        <v>298</v>
      </c>
      <c r="D123" s="179" t="s">
        <v>299</v>
      </c>
      <c r="E123" s="179" t="s">
        <v>101</v>
      </c>
      <c r="F123" s="180">
        <v>50</v>
      </c>
      <c r="G123" s="181">
        <v>0</v>
      </c>
      <c r="H123" s="181">
        <v>0</v>
      </c>
      <c r="I123" s="181">
        <f>ROUND(F123*(G123+H123),2)</f>
        <v>0</v>
      </c>
      <c r="J123" s="179">
        <f>ROUND(F123*(N123),2)</f>
        <v>0</v>
      </c>
      <c r="K123" s="1">
        <f>ROUND(F123*(O123),2)</f>
        <v>0</v>
      </c>
      <c r="L123" s="1">
        <f>ROUND(F123*(G123),2)</f>
        <v>0</v>
      </c>
      <c r="M123" s="1">
        <f>ROUND(F123*(H123),2)</f>
        <v>0</v>
      </c>
      <c r="N123" s="1">
        <v>0</v>
      </c>
      <c r="O123" s="1"/>
      <c r="P123" s="174"/>
      <c r="Q123" s="174"/>
      <c r="R123" s="174"/>
      <c r="S123" s="161"/>
      <c r="Y123">
        <v>0</v>
      </c>
    </row>
    <row r="124" spans="1:25" ht="24.95" customHeight="1" x14ac:dyDescent="0.25">
      <c r="A124" s="182">
        <v>172059</v>
      </c>
      <c r="B124" s="179" t="s">
        <v>286</v>
      </c>
      <c r="C124" s="183" t="s">
        <v>300</v>
      </c>
      <c r="D124" s="179" t="s">
        <v>301</v>
      </c>
      <c r="E124" s="179" t="s">
        <v>105</v>
      </c>
      <c r="F124" s="180">
        <v>15</v>
      </c>
      <c r="G124" s="181">
        <v>0</v>
      </c>
      <c r="H124" s="181">
        <v>0</v>
      </c>
      <c r="I124" s="181">
        <f>ROUND(F124*(G124+H124),2)</f>
        <v>0</v>
      </c>
      <c r="J124" s="179">
        <f>ROUND(F124*(N124),2)</f>
        <v>0</v>
      </c>
      <c r="K124" s="1">
        <f>ROUND(F124*(O124),2)</f>
        <v>0</v>
      </c>
      <c r="L124" s="1">
        <f>ROUND(F124*(G124),2)</f>
        <v>0</v>
      </c>
      <c r="M124" s="1">
        <f>ROUND(F124*(H124),2)</f>
        <v>0</v>
      </c>
      <c r="N124" s="1">
        <v>0</v>
      </c>
      <c r="O124" s="1"/>
      <c r="P124" s="174"/>
      <c r="Q124" s="174"/>
      <c r="R124" s="174"/>
      <c r="S124" s="161"/>
      <c r="Y124">
        <v>0</v>
      </c>
    </row>
    <row r="125" spans="1:25" ht="24.95" customHeight="1" x14ac:dyDescent="0.25">
      <c r="A125" s="182">
        <v>172061</v>
      </c>
      <c r="B125" s="179" t="s">
        <v>289</v>
      </c>
      <c r="C125" s="183" t="s">
        <v>302</v>
      </c>
      <c r="D125" s="179" t="s">
        <v>303</v>
      </c>
      <c r="E125" s="179" t="s">
        <v>208</v>
      </c>
      <c r="F125" s="180">
        <v>15</v>
      </c>
      <c r="G125" s="181">
        <v>0</v>
      </c>
      <c r="H125" s="181">
        <v>0</v>
      </c>
      <c r="I125" s="181">
        <f>ROUND(F125*(G125+H125),2)</f>
        <v>0</v>
      </c>
      <c r="J125" s="179">
        <f>ROUND(F125*(N125),2)</f>
        <v>0</v>
      </c>
      <c r="K125" s="1">
        <f>ROUND(F125*(O125),2)</f>
        <v>0</v>
      </c>
      <c r="L125" s="1">
        <f>ROUND(F125*(G125),2)</f>
        <v>0</v>
      </c>
      <c r="M125" s="1">
        <f>ROUND(F125*(H125),2)</f>
        <v>0</v>
      </c>
      <c r="N125" s="1">
        <v>0</v>
      </c>
      <c r="O125" s="1"/>
      <c r="P125" s="174"/>
      <c r="Q125" s="174"/>
      <c r="R125" s="174"/>
      <c r="S125" s="161"/>
      <c r="Y125">
        <v>0</v>
      </c>
    </row>
    <row r="126" spans="1:25" ht="24.95" customHeight="1" x14ac:dyDescent="0.25">
      <c r="A126" s="182">
        <v>172062</v>
      </c>
      <c r="B126" s="179" t="s">
        <v>286</v>
      </c>
      <c r="C126" s="183" t="s">
        <v>304</v>
      </c>
      <c r="D126" s="179" t="s">
        <v>305</v>
      </c>
      <c r="E126" s="179" t="s">
        <v>105</v>
      </c>
      <c r="F126" s="180">
        <v>100</v>
      </c>
      <c r="G126" s="181">
        <v>0</v>
      </c>
      <c r="H126" s="181">
        <v>0</v>
      </c>
      <c r="I126" s="181">
        <f>ROUND(F126*(G126+H126),2)</f>
        <v>0</v>
      </c>
      <c r="J126" s="179">
        <f>ROUND(F126*(N126),2)</f>
        <v>0</v>
      </c>
      <c r="K126" s="1">
        <f>ROUND(F126*(O126),2)</f>
        <v>0</v>
      </c>
      <c r="L126" s="1">
        <f>ROUND(F126*(G126),2)</f>
        <v>0</v>
      </c>
      <c r="M126" s="1">
        <f>ROUND(F126*(H126),2)</f>
        <v>0</v>
      </c>
      <c r="N126" s="1">
        <v>0</v>
      </c>
      <c r="O126" s="1"/>
      <c r="P126" s="174"/>
      <c r="Q126" s="174"/>
      <c r="R126" s="174"/>
      <c r="S126" s="161"/>
      <c r="Y126">
        <v>0</v>
      </c>
    </row>
    <row r="127" spans="1:25" ht="24.95" customHeight="1" x14ac:dyDescent="0.25">
      <c r="A127" s="182">
        <v>172063</v>
      </c>
      <c r="B127" s="179" t="s">
        <v>286</v>
      </c>
      <c r="C127" s="183" t="s">
        <v>306</v>
      </c>
      <c r="D127" s="179" t="s">
        <v>307</v>
      </c>
      <c r="E127" s="179" t="s">
        <v>105</v>
      </c>
      <c r="F127" s="180">
        <v>4</v>
      </c>
      <c r="G127" s="181">
        <v>0</v>
      </c>
      <c r="H127" s="181">
        <v>0</v>
      </c>
      <c r="I127" s="181">
        <f>ROUND(F127*(G127+H127),2)</f>
        <v>0</v>
      </c>
      <c r="J127" s="179">
        <f>ROUND(F127*(N127),2)</f>
        <v>0</v>
      </c>
      <c r="K127" s="1">
        <f>ROUND(F127*(O127),2)</f>
        <v>0</v>
      </c>
      <c r="L127" s="1">
        <f>ROUND(F127*(G127),2)</f>
        <v>0</v>
      </c>
      <c r="M127" s="1">
        <f>ROUND(F127*(H127),2)</f>
        <v>0</v>
      </c>
      <c r="N127" s="1">
        <v>0</v>
      </c>
      <c r="O127" s="1"/>
      <c r="P127" s="174"/>
      <c r="Q127" s="174"/>
      <c r="R127" s="174"/>
      <c r="S127" s="161"/>
      <c r="Y127">
        <v>0</v>
      </c>
    </row>
    <row r="128" spans="1:25" ht="24.95" customHeight="1" x14ac:dyDescent="0.25">
      <c r="A128" s="182">
        <v>172064</v>
      </c>
      <c r="B128" s="179" t="s">
        <v>308</v>
      </c>
      <c r="C128" s="183" t="s">
        <v>309</v>
      </c>
      <c r="D128" s="179" t="s">
        <v>310</v>
      </c>
      <c r="E128" s="179" t="s">
        <v>105</v>
      </c>
      <c r="F128" s="180">
        <v>4</v>
      </c>
      <c r="G128" s="181">
        <v>0</v>
      </c>
      <c r="H128" s="181">
        <v>0</v>
      </c>
      <c r="I128" s="181">
        <f>ROUND(F128*(G128+H128),2)</f>
        <v>0</v>
      </c>
      <c r="J128" s="179">
        <f>ROUND(F128*(N128),2)</f>
        <v>0</v>
      </c>
      <c r="K128" s="1">
        <f>ROUND(F128*(O128),2)</f>
        <v>0</v>
      </c>
      <c r="L128" s="1">
        <f>ROUND(F128*(G128),2)</f>
        <v>0</v>
      </c>
      <c r="M128" s="1">
        <f>ROUND(F128*(H128),2)</f>
        <v>0</v>
      </c>
      <c r="N128" s="1">
        <v>0</v>
      </c>
      <c r="O128" s="1"/>
      <c r="P128" s="178">
        <v>1.4999999999999999E-4</v>
      </c>
      <c r="Q128" s="174"/>
      <c r="R128" s="174">
        <v>1.4999999999999999E-4</v>
      </c>
      <c r="S128" s="161">
        <f>ROUND(F128*(P128),3)</f>
        <v>1E-3</v>
      </c>
      <c r="Y128">
        <v>0</v>
      </c>
    </row>
    <row r="129" spans="1:25" ht="24.95" customHeight="1" x14ac:dyDescent="0.25">
      <c r="A129" s="182">
        <v>172065</v>
      </c>
      <c r="B129" s="179" t="s">
        <v>289</v>
      </c>
      <c r="C129" s="183" t="s">
        <v>311</v>
      </c>
      <c r="D129" s="179" t="s">
        <v>312</v>
      </c>
      <c r="E129" s="179" t="s">
        <v>105</v>
      </c>
      <c r="F129" s="180">
        <v>100</v>
      </c>
      <c r="G129" s="181">
        <v>0</v>
      </c>
      <c r="H129" s="181">
        <v>0</v>
      </c>
      <c r="I129" s="181">
        <f>ROUND(F129*(G129+H129),2)</f>
        <v>0</v>
      </c>
      <c r="J129" s="179">
        <f>ROUND(F129*(N129),2)</f>
        <v>0</v>
      </c>
      <c r="K129" s="1">
        <f>ROUND(F129*(O129),2)</f>
        <v>0</v>
      </c>
      <c r="L129" s="1">
        <f>ROUND(F129*(G129),2)</f>
        <v>0</v>
      </c>
      <c r="M129" s="1">
        <f>ROUND(F129*(H129),2)</f>
        <v>0</v>
      </c>
      <c r="N129" s="1">
        <v>0</v>
      </c>
      <c r="O129" s="1"/>
      <c r="P129" s="174"/>
      <c r="Q129" s="174"/>
      <c r="R129" s="174"/>
      <c r="S129" s="161"/>
      <c r="Y129">
        <v>0</v>
      </c>
    </row>
    <row r="130" spans="1:25" ht="24.95" customHeight="1" x14ac:dyDescent="0.25">
      <c r="A130" s="182">
        <v>172066</v>
      </c>
      <c r="B130" s="179" t="s">
        <v>286</v>
      </c>
      <c r="C130" s="183" t="s">
        <v>313</v>
      </c>
      <c r="D130" s="179" t="s">
        <v>314</v>
      </c>
      <c r="E130" s="179" t="s">
        <v>101</v>
      </c>
      <c r="F130" s="180">
        <v>120</v>
      </c>
      <c r="G130" s="181">
        <v>0</v>
      </c>
      <c r="H130" s="181">
        <v>0</v>
      </c>
      <c r="I130" s="181">
        <f>ROUND(F130*(G130+H130),2)</f>
        <v>0</v>
      </c>
      <c r="J130" s="179">
        <f>ROUND(F130*(N130),2)</f>
        <v>0</v>
      </c>
      <c r="K130" s="1">
        <f>ROUND(F130*(O130),2)</f>
        <v>0</v>
      </c>
      <c r="L130" s="1">
        <f>ROUND(F130*(G130),2)</f>
        <v>0</v>
      </c>
      <c r="M130" s="1">
        <f>ROUND(F130*(H130),2)</f>
        <v>0</v>
      </c>
      <c r="N130" s="1">
        <v>0</v>
      </c>
      <c r="O130" s="1"/>
      <c r="P130" s="174"/>
      <c r="Q130" s="174"/>
      <c r="R130" s="174"/>
      <c r="S130" s="161"/>
      <c r="Y130">
        <v>0</v>
      </c>
    </row>
    <row r="131" spans="1:25" ht="24.95" customHeight="1" x14ac:dyDescent="0.25">
      <c r="A131" s="182">
        <v>172067</v>
      </c>
      <c r="B131" s="179" t="s">
        <v>289</v>
      </c>
      <c r="C131" s="183" t="s">
        <v>315</v>
      </c>
      <c r="D131" s="179" t="s">
        <v>316</v>
      </c>
      <c r="E131" s="179" t="s">
        <v>101</v>
      </c>
      <c r="F131" s="180">
        <v>120</v>
      </c>
      <c r="G131" s="181">
        <v>0</v>
      </c>
      <c r="H131" s="181">
        <v>0</v>
      </c>
      <c r="I131" s="181">
        <f>ROUND(F131*(G131+H131),2)</f>
        <v>0</v>
      </c>
      <c r="J131" s="179">
        <f>ROUND(F131*(N131),2)</f>
        <v>0</v>
      </c>
      <c r="K131" s="1">
        <f>ROUND(F131*(O131),2)</f>
        <v>0</v>
      </c>
      <c r="L131" s="1">
        <f>ROUND(F131*(G131),2)</f>
        <v>0</v>
      </c>
      <c r="M131" s="1">
        <f>ROUND(F131*(H131),2)</f>
        <v>0</v>
      </c>
      <c r="N131" s="1">
        <v>0</v>
      </c>
      <c r="O131" s="1"/>
      <c r="P131" s="174"/>
      <c r="Q131" s="174"/>
      <c r="R131" s="174"/>
      <c r="S131" s="161"/>
      <c r="Y131">
        <v>0</v>
      </c>
    </row>
    <row r="132" spans="1:25" ht="24.95" customHeight="1" x14ac:dyDescent="0.25">
      <c r="A132" s="182">
        <v>172070</v>
      </c>
      <c r="B132" s="179" t="s">
        <v>286</v>
      </c>
      <c r="C132" s="183" t="s">
        <v>317</v>
      </c>
      <c r="D132" s="179" t="s">
        <v>318</v>
      </c>
      <c r="E132" s="179" t="s">
        <v>105</v>
      </c>
      <c r="F132" s="180">
        <v>10</v>
      </c>
      <c r="G132" s="181">
        <v>0</v>
      </c>
      <c r="H132" s="181">
        <v>0</v>
      </c>
      <c r="I132" s="181">
        <f>ROUND(F132*(G132+H132),2)</f>
        <v>0</v>
      </c>
      <c r="J132" s="179">
        <f>ROUND(F132*(N132),2)</f>
        <v>0</v>
      </c>
      <c r="K132" s="1">
        <f>ROUND(F132*(O132),2)</f>
        <v>0</v>
      </c>
      <c r="L132" s="1">
        <f>ROUND(F132*(G132),2)</f>
        <v>0</v>
      </c>
      <c r="M132" s="1">
        <f>ROUND(F132*(H132),2)</f>
        <v>0</v>
      </c>
      <c r="N132" s="1">
        <v>0</v>
      </c>
      <c r="O132" s="1"/>
      <c r="P132" s="174"/>
      <c r="Q132" s="174"/>
      <c r="R132" s="174"/>
      <c r="S132" s="161"/>
      <c r="Y132">
        <v>0</v>
      </c>
    </row>
    <row r="133" spans="1:25" ht="24.95" customHeight="1" x14ac:dyDescent="0.25">
      <c r="A133" s="182">
        <v>172071</v>
      </c>
      <c r="B133" s="179" t="s">
        <v>289</v>
      </c>
      <c r="C133" s="183" t="s">
        <v>319</v>
      </c>
      <c r="D133" s="179" t="s">
        <v>320</v>
      </c>
      <c r="E133" s="179" t="s">
        <v>105</v>
      </c>
      <c r="F133" s="180">
        <v>10</v>
      </c>
      <c r="G133" s="181">
        <v>0</v>
      </c>
      <c r="H133" s="181">
        <v>0</v>
      </c>
      <c r="I133" s="181">
        <f>ROUND(F133*(G133+H133),2)</f>
        <v>0</v>
      </c>
      <c r="J133" s="179">
        <f>ROUND(F133*(N133),2)</f>
        <v>0</v>
      </c>
      <c r="K133" s="1">
        <f>ROUND(F133*(O133),2)</f>
        <v>0</v>
      </c>
      <c r="L133" s="1">
        <f>ROUND(F133*(G133),2)</f>
        <v>0</v>
      </c>
      <c r="M133" s="1">
        <f>ROUND(F133*(H133),2)</f>
        <v>0</v>
      </c>
      <c r="N133" s="1">
        <v>0</v>
      </c>
      <c r="O133" s="1"/>
      <c r="P133" s="174"/>
      <c r="Q133" s="174"/>
      <c r="R133" s="174"/>
      <c r="S133" s="161"/>
      <c r="Y133">
        <v>0</v>
      </c>
    </row>
    <row r="134" spans="1:25" ht="24.95" customHeight="1" x14ac:dyDescent="0.25">
      <c r="A134" s="182">
        <v>172073</v>
      </c>
      <c r="B134" s="179" t="s">
        <v>286</v>
      </c>
      <c r="C134" s="183" t="s">
        <v>321</v>
      </c>
      <c r="D134" s="179" t="s">
        <v>322</v>
      </c>
      <c r="E134" s="179" t="s">
        <v>105</v>
      </c>
      <c r="F134" s="180">
        <v>1</v>
      </c>
      <c r="G134" s="181">
        <v>0</v>
      </c>
      <c r="H134" s="181">
        <v>0</v>
      </c>
      <c r="I134" s="181">
        <f>ROUND(F134*(G134+H134),2)</f>
        <v>0</v>
      </c>
      <c r="J134" s="179">
        <f>ROUND(F134*(N134),2)</f>
        <v>0</v>
      </c>
      <c r="K134" s="1">
        <f>ROUND(F134*(O134),2)</f>
        <v>0</v>
      </c>
      <c r="L134" s="1">
        <f>ROUND(F134*(G134),2)</f>
        <v>0</v>
      </c>
      <c r="M134" s="1">
        <f>ROUND(F134*(H134),2)</f>
        <v>0</v>
      </c>
      <c r="N134" s="1">
        <v>0</v>
      </c>
      <c r="O134" s="1"/>
      <c r="P134" s="174"/>
      <c r="Q134" s="174"/>
      <c r="R134" s="174"/>
      <c r="S134" s="161"/>
      <c r="Y134">
        <v>0</v>
      </c>
    </row>
    <row r="135" spans="1:25" ht="24.95" customHeight="1" x14ac:dyDescent="0.25">
      <c r="A135" s="182">
        <v>172075</v>
      </c>
      <c r="B135" s="179" t="s">
        <v>286</v>
      </c>
      <c r="C135" s="183" t="s">
        <v>323</v>
      </c>
      <c r="D135" s="179" t="s">
        <v>324</v>
      </c>
      <c r="E135" s="179" t="s">
        <v>105</v>
      </c>
      <c r="F135" s="180">
        <v>1</v>
      </c>
      <c r="G135" s="181">
        <v>0</v>
      </c>
      <c r="H135" s="181">
        <v>0</v>
      </c>
      <c r="I135" s="181">
        <f>ROUND(F135*(G135+H135),2)</f>
        <v>0</v>
      </c>
      <c r="J135" s="179">
        <f>ROUND(F135*(N135),2)</f>
        <v>0</v>
      </c>
      <c r="K135" s="1">
        <f>ROUND(F135*(O135),2)</f>
        <v>0</v>
      </c>
      <c r="L135" s="1">
        <f>ROUND(F135*(G135),2)</f>
        <v>0</v>
      </c>
      <c r="M135" s="1">
        <f>ROUND(F135*(H135),2)</f>
        <v>0</v>
      </c>
      <c r="N135" s="1">
        <v>0</v>
      </c>
      <c r="O135" s="1"/>
      <c r="P135" s="174"/>
      <c r="Q135" s="174"/>
      <c r="R135" s="174"/>
      <c r="S135" s="161"/>
      <c r="Y135">
        <v>0</v>
      </c>
    </row>
    <row r="136" spans="1:25" ht="24.95" customHeight="1" x14ac:dyDescent="0.25">
      <c r="A136" s="182">
        <v>172076</v>
      </c>
      <c r="B136" s="179" t="s">
        <v>325</v>
      </c>
      <c r="C136" s="183" t="s">
        <v>326</v>
      </c>
      <c r="D136" s="179" t="s">
        <v>327</v>
      </c>
      <c r="E136" s="179" t="s">
        <v>328</v>
      </c>
      <c r="F136" s="180">
        <v>30</v>
      </c>
      <c r="G136" s="181">
        <v>0</v>
      </c>
      <c r="H136" s="181">
        <v>0</v>
      </c>
      <c r="I136" s="181">
        <f>ROUND(F136*(G136+H136),2)</f>
        <v>0</v>
      </c>
      <c r="J136" s="179">
        <f>ROUND(F136*(N136),2)</f>
        <v>0</v>
      </c>
      <c r="K136" s="1">
        <f>ROUND(F136*(O136),2)</f>
        <v>0</v>
      </c>
      <c r="L136" s="1">
        <f>ROUND(F136*(G136),2)</f>
        <v>0</v>
      </c>
      <c r="M136" s="1">
        <f>ROUND(F136*(H136),2)</f>
        <v>0</v>
      </c>
      <c r="N136" s="1">
        <v>0</v>
      </c>
      <c r="O136" s="1"/>
      <c r="P136" s="174"/>
      <c r="Q136" s="174"/>
      <c r="R136" s="174"/>
      <c r="S136" s="161"/>
      <c r="Y136">
        <v>0</v>
      </c>
    </row>
    <row r="137" spans="1:25" ht="24.95" customHeight="1" x14ac:dyDescent="0.25">
      <c r="A137" s="182">
        <v>172082</v>
      </c>
      <c r="B137" s="179" t="s">
        <v>286</v>
      </c>
      <c r="C137" s="183" t="s">
        <v>329</v>
      </c>
      <c r="D137" s="179" t="s">
        <v>330</v>
      </c>
      <c r="E137" s="179" t="s">
        <v>105</v>
      </c>
      <c r="F137" s="180">
        <v>40</v>
      </c>
      <c r="G137" s="181">
        <v>0</v>
      </c>
      <c r="H137" s="181">
        <v>0</v>
      </c>
      <c r="I137" s="181">
        <f>ROUND(F137*(G137+H137),2)</f>
        <v>0</v>
      </c>
      <c r="J137" s="179">
        <f>ROUND(F137*(N137),2)</f>
        <v>0</v>
      </c>
      <c r="K137" s="1">
        <f>ROUND(F137*(O137),2)</f>
        <v>0</v>
      </c>
      <c r="L137" s="1">
        <f>ROUND(F137*(G137),2)</f>
        <v>0</v>
      </c>
      <c r="M137" s="1">
        <f>ROUND(F137*(H137),2)</f>
        <v>0</v>
      </c>
      <c r="N137" s="1">
        <v>0</v>
      </c>
      <c r="O137" s="1"/>
      <c r="P137" s="174"/>
      <c r="Q137" s="174"/>
      <c r="R137" s="174"/>
      <c r="S137" s="161"/>
      <c r="Y137">
        <v>0</v>
      </c>
    </row>
    <row r="138" spans="1:25" ht="24.95" customHeight="1" x14ac:dyDescent="0.25">
      <c r="A138" s="182">
        <v>172084</v>
      </c>
      <c r="B138" s="179" t="s">
        <v>289</v>
      </c>
      <c r="C138" s="183" t="s">
        <v>331</v>
      </c>
      <c r="D138" s="179" t="s">
        <v>332</v>
      </c>
      <c r="E138" s="179" t="s">
        <v>105</v>
      </c>
      <c r="F138" s="180">
        <v>28</v>
      </c>
      <c r="G138" s="181">
        <v>0</v>
      </c>
      <c r="H138" s="181">
        <v>0</v>
      </c>
      <c r="I138" s="181">
        <f>ROUND(F138*(G138+H138),2)</f>
        <v>0</v>
      </c>
      <c r="J138" s="179">
        <f>ROUND(F138*(N138),2)</f>
        <v>0</v>
      </c>
      <c r="K138" s="1">
        <f>ROUND(F138*(O138),2)</f>
        <v>0</v>
      </c>
      <c r="L138" s="1">
        <f>ROUND(F138*(G138),2)</f>
        <v>0</v>
      </c>
      <c r="M138" s="1">
        <f>ROUND(F138*(H138),2)</f>
        <v>0</v>
      </c>
      <c r="N138" s="1">
        <v>0</v>
      </c>
      <c r="O138" s="1"/>
      <c r="P138" s="178">
        <v>5.6800000000000002E-3</v>
      </c>
      <c r="Q138" s="174"/>
      <c r="R138" s="174">
        <v>5.6800000000000002E-3</v>
      </c>
      <c r="S138" s="161">
        <f>ROUND(F138*(P138),3)</f>
        <v>0.159</v>
      </c>
      <c r="Y138">
        <v>0</v>
      </c>
    </row>
    <row r="139" spans="1:25" ht="24.95" customHeight="1" x14ac:dyDescent="0.25">
      <c r="A139" s="182">
        <v>172085</v>
      </c>
      <c r="B139" s="179" t="s">
        <v>289</v>
      </c>
      <c r="C139" s="183" t="s">
        <v>333</v>
      </c>
      <c r="D139" s="179" t="s">
        <v>334</v>
      </c>
      <c r="E139" s="179" t="s">
        <v>105</v>
      </c>
      <c r="F139" s="180">
        <v>2</v>
      </c>
      <c r="G139" s="181">
        <v>0</v>
      </c>
      <c r="H139" s="181">
        <v>0</v>
      </c>
      <c r="I139" s="181">
        <f>ROUND(F139*(G139+H139),2)</f>
        <v>0</v>
      </c>
      <c r="J139" s="179">
        <f>ROUND(F139*(N139),2)</f>
        <v>0</v>
      </c>
      <c r="K139" s="1">
        <f>ROUND(F139*(O139),2)</f>
        <v>0</v>
      </c>
      <c r="L139" s="1">
        <f>ROUND(F139*(G139),2)</f>
        <v>0</v>
      </c>
      <c r="M139" s="1">
        <f>ROUND(F139*(H139),2)</f>
        <v>0</v>
      </c>
      <c r="N139" s="1">
        <v>0</v>
      </c>
      <c r="O139" s="1"/>
      <c r="P139" s="178">
        <v>5.45E-3</v>
      </c>
      <c r="Q139" s="174"/>
      <c r="R139" s="174">
        <v>5.45E-3</v>
      </c>
      <c r="S139" s="161">
        <f>ROUND(F139*(P139),3)</f>
        <v>1.0999999999999999E-2</v>
      </c>
      <c r="Y139">
        <v>0</v>
      </c>
    </row>
    <row r="140" spans="1:25" ht="24.95" customHeight="1" x14ac:dyDescent="0.25">
      <c r="A140" s="182">
        <v>172086</v>
      </c>
      <c r="B140" s="179" t="s">
        <v>289</v>
      </c>
      <c r="C140" s="183" t="s">
        <v>335</v>
      </c>
      <c r="D140" s="179" t="s">
        <v>336</v>
      </c>
      <c r="E140" s="179" t="s">
        <v>105</v>
      </c>
      <c r="F140" s="180">
        <v>10</v>
      </c>
      <c r="G140" s="181">
        <v>0</v>
      </c>
      <c r="H140" s="181">
        <v>0</v>
      </c>
      <c r="I140" s="181">
        <f>ROUND(F140*(G140+H140),2)</f>
        <v>0</v>
      </c>
      <c r="J140" s="179">
        <f>ROUND(F140*(N140),2)</f>
        <v>0</v>
      </c>
      <c r="K140" s="1">
        <f>ROUND(F140*(O140),2)</f>
        <v>0</v>
      </c>
      <c r="L140" s="1">
        <f>ROUND(F140*(G140),2)</f>
        <v>0</v>
      </c>
      <c r="M140" s="1">
        <f>ROUND(F140*(H140),2)</f>
        <v>0</v>
      </c>
      <c r="N140" s="1">
        <v>0</v>
      </c>
      <c r="O140" s="1"/>
      <c r="P140" s="178">
        <v>5.6800000000000002E-3</v>
      </c>
      <c r="Q140" s="174"/>
      <c r="R140" s="174">
        <v>5.6800000000000002E-3</v>
      </c>
      <c r="S140" s="161">
        <f>ROUND(F140*(P140),3)</f>
        <v>5.7000000000000002E-2</v>
      </c>
      <c r="Y140">
        <v>0</v>
      </c>
    </row>
    <row r="141" spans="1:25" x14ac:dyDescent="0.25">
      <c r="A141" s="161"/>
      <c r="B141" s="161"/>
      <c r="C141" s="161"/>
      <c r="D141" s="161" t="s">
        <v>132</v>
      </c>
      <c r="E141" s="161"/>
      <c r="F141" s="178"/>
      <c r="G141" s="164">
        <f>ROUND((SUM(L117:L140))/1,2)</f>
        <v>0</v>
      </c>
      <c r="H141" s="164">
        <f>ROUND((SUM(M117:M140))/1,2)</f>
        <v>0</v>
      </c>
      <c r="I141" s="164">
        <f>ROUND((SUM(I117:I140))/1,2)</f>
        <v>0</v>
      </c>
      <c r="J141" s="161"/>
      <c r="K141" s="161"/>
      <c r="L141" s="161">
        <f>ROUND((SUM(L117:L140))/1,2)</f>
        <v>0</v>
      </c>
      <c r="M141" s="161">
        <f>ROUND((SUM(M117:M140))/1,2)</f>
        <v>0</v>
      </c>
      <c r="N141" s="161"/>
      <c r="O141" s="161"/>
      <c r="P141" s="184"/>
      <c r="Q141" s="161"/>
      <c r="R141" s="161"/>
      <c r="S141" s="184">
        <f>ROUND((SUM(S117:S140))/1,2)</f>
        <v>0.3</v>
      </c>
      <c r="T141" s="158"/>
      <c r="U141" s="158"/>
      <c r="V141" s="158"/>
      <c r="W141" s="158"/>
      <c r="X141" s="158"/>
      <c r="Y141" s="158"/>
    </row>
    <row r="142" spans="1:25" x14ac:dyDescent="0.25">
      <c r="A142" s="1"/>
      <c r="B142" s="1"/>
      <c r="C142" s="1"/>
      <c r="D142" s="1"/>
      <c r="E142" s="1"/>
      <c r="F142" s="174"/>
      <c r="G142" s="154"/>
      <c r="H142" s="154"/>
      <c r="I142" s="154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25" x14ac:dyDescent="0.25">
      <c r="A143" s="161"/>
      <c r="B143" s="161"/>
      <c r="C143" s="161"/>
      <c r="D143" s="161" t="s">
        <v>133</v>
      </c>
      <c r="E143" s="161"/>
      <c r="F143" s="178"/>
      <c r="G143" s="162"/>
      <c r="H143" s="162"/>
      <c r="I143" s="162"/>
      <c r="J143" s="161"/>
      <c r="K143" s="161"/>
      <c r="L143" s="161"/>
      <c r="M143" s="161"/>
      <c r="N143" s="161"/>
      <c r="O143" s="161"/>
      <c r="P143" s="161"/>
      <c r="Q143" s="161"/>
      <c r="R143" s="161"/>
      <c r="S143" s="161"/>
      <c r="T143" s="158"/>
      <c r="U143" s="158"/>
      <c r="V143" s="158"/>
      <c r="W143" s="158"/>
      <c r="X143" s="158"/>
      <c r="Y143" s="158"/>
    </row>
    <row r="144" spans="1:25" ht="24.95" customHeight="1" x14ac:dyDescent="0.25">
      <c r="A144" s="182">
        <v>172068</v>
      </c>
      <c r="B144" s="179" t="s">
        <v>337</v>
      </c>
      <c r="C144" s="183" t="s">
        <v>338</v>
      </c>
      <c r="D144" s="179" t="s">
        <v>339</v>
      </c>
      <c r="E144" s="179" t="s">
        <v>101</v>
      </c>
      <c r="F144" s="180">
        <v>120</v>
      </c>
      <c r="G144" s="181">
        <v>0</v>
      </c>
      <c r="H144" s="181">
        <v>0</v>
      </c>
      <c r="I144" s="181">
        <f>ROUND(F144*(G144+H144),2)</f>
        <v>0</v>
      </c>
      <c r="J144" s="179">
        <f>ROUND(F144*(N144),2)</f>
        <v>0</v>
      </c>
      <c r="K144" s="1">
        <f>ROUND(F144*(O144),2)</f>
        <v>0</v>
      </c>
      <c r="L144" s="1">
        <f>ROUND(F144*(G144),2)</f>
        <v>0</v>
      </c>
      <c r="M144" s="1">
        <f>ROUND(F144*(H144),2)</f>
        <v>0</v>
      </c>
      <c r="N144" s="1">
        <v>0</v>
      </c>
      <c r="O144" s="1"/>
      <c r="P144" s="174"/>
      <c r="Q144" s="174"/>
      <c r="R144" s="174"/>
      <c r="S144" s="161"/>
      <c r="Y144">
        <v>0</v>
      </c>
    </row>
    <row r="145" spans="1:25" ht="24.95" customHeight="1" x14ac:dyDescent="0.25">
      <c r="A145" s="182">
        <v>172069</v>
      </c>
      <c r="B145" s="179" t="s">
        <v>220</v>
      </c>
      <c r="C145" s="183" t="s">
        <v>340</v>
      </c>
      <c r="D145" s="179" t="s">
        <v>341</v>
      </c>
      <c r="E145" s="179" t="s">
        <v>101</v>
      </c>
      <c r="F145" s="180">
        <v>120</v>
      </c>
      <c r="G145" s="181">
        <v>0</v>
      </c>
      <c r="H145" s="181">
        <v>0</v>
      </c>
      <c r="I145" s="181">
        <f>ROUND(F145*(G145+H145),2)</f>
        <v>0</v>
      </c>
      <c r="J145" s="179">
        <f>ROUND(F145*(N145),2)</f>
        <v>0</v>
      </c>
      <c r="K145" s="1">
        <f>ROUND(F145*(O145),2)</f>
        <v>0</v>
      </c>
      <c r="L145" s="1">
        <f>ROUND(F145*(G145),2)</f>
        <v>0</v>
      </c>
      <c r="M145" s="1">
        <f>ROUND(F145*(H145),2)</f>
        <v>0</v>
      </c>
      <c r="N145" s="1">
        <v>0</v>
      </c>
      <c r="O145" s="1"/>
      <c r="P145" s="178">
        <v>2.1000000000000001E-4</v>
      </c>
      <c r="Q145" s="174"/>
      <c r="R145" s="174">
        <v>2.1000000000000001E-4</v>
      </c>
      <c r="S145" s="161">
        <f>ROUND(F145*(P145),3)</f>
        <v>2.5000000000000001E-2</v>
      </c>
      <c r="Y145">
        <v>0</v>
      </c>
    </row>
    <row r="146" spans="1:25" x14ac:dyDescent="0.25">
      <c r="A146" s="161"/>
      <c r="B146" s="161"/>
      <c r="C146" s="161"/>
      <c r="D146" s="161" t="s">
        <v>133</v>
      </c>
      <c r="E146" s="161"/>
      <c r="F146" s="161"/>
      <c r="G146" s="164">
        <f>ROUND((SUM(L143:L145))/1,2)</f>
        <v>0</v>
      </c>
      <c r="H146" s="164">
        <f>ROUND((SUM(M143:M145))/1,2)</f>
        <v>0</v>
      </c>
      <c r="I146" s="164">
        <f>ROUND((SUM(I143:I145))/1,2)</f>
        <v>0</v>
      </c>
      <c r="J146" s="161"/>
      <c r="K146" s="161"/>
      <c r="L146" s="161">
        <f>ROUND((SUM(L143:L145))/1,2)</f>
        <v>0</v>
      </c>
      <c r="M146" s="161">
        <f>ROUND((SUM(M143:M145))/1,2)</f>
        <v>0</v>
      </c>
      <c r="N146" s="161"/>
      <c r="O146" s="161"/>
      <c r="P146" s="184"/>
      <c r="Q146" s="1"/>
      <c r="R146" s="1"/>
      <c r="S146" s="184">
        <f>ROUND((SUM(S143:S145))/1,2)</f>
        <v>0.03</v>
      </c>
      <c r="T146" s="185"/>
      <c r="U146" s="185"/>
    </row>
    <row r="147" spans="1:25" x14ac:dyDescent="0.25">
      <c r="A147" s="1"/>
      <c r="B147" s="1"/>
      <c r="C147" s="1"/>
      <c r="D147" s="1"/>
      <c r="E147" s="1"/>
      <c r="F147" s="1"/>
      <c r="G147" s="154"/>
      <c r="H147" s="154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25" x14ac:dyDescent="0.25">
      <c r="A148" s="161"/>
      <c r="B148" s="161"/>
      <c r="C148" s="161"/>
      <c r="D148" s="2" t="s">
        <v>131</v>
      </c>
      <c r="E148" s="161"/>
      <c r="F148" s="161"/>
      <c r="G148" s="164">
        <f>ROUND((SUM(L116:L147))/2,2)</f>
        <v>0</v>
      </c>
      <c r="H148" s="164">
        <f>ROUND((SUM(M116:M147))/2,2)</f>
        <v>0</v>
      </c>
      <c r="I148" s="164">
        <f>ROUND((SUM(I116:I147))/2,2)</f>
        <v>0</v>
      </c>
      <c r="J148" s="161"/>
      <c r="K148" s="161"/>
      <c r="L148" s="161">
        <f>ROUND((SUM(L116:L147))/2,2)</f>
        <v>0</v>
      </c>
      <c r="M148" s="161">
        <f>ROUND((SUM(M116:M147))/2,2)</f>
        <v>0</v>
      </c>
      <c r="N148" s="161"/>
      <c r="O148" s="161"/>
      <c r="P148" s="184"/>
      <c r="Q148" s="1"/>
      <c r="R148" s="1"/>
      <c r="S148" s="184">
        <f>ROUND((SUM(S116:S147))/2,2)</f>
        <v>0.33</v>
      </c>
    </row>
    <row r="149" spans="1:25" x14ac:dyDescent="0.25">
      <c r="A149" s="186"/>
      <c r="B149" s="186"/>
      <c r="C149" s="186"/>
      <c r="D149" s="186" t="s">
        <v>70</v>
      </c>
      <c r="E149" s="186"/>
      <c r="F149" s="186"/>
      <c r="G149" s="188">
        <f>ROUND((SUM(L9:L148))/3,2)</f>
        <v>0</v>
      </c>
      <c r="H149" s="188">
        <f>ROUND((SUM(M9:M148))/3,2)</f>
        <v>0</v>
      </c>
      <c r="I149" s="188">
        <f>ROUND((SUM(I9:I148))/3,2)</f>
        <v>0</v>
      </c>
      <c r="J149" s="186"/>
      <c r="K149" s="186">
        <f>ROUND((SUM(K9:K148))/3,2)</f>
        <v>0</v>
      </c>
      <c r="L149" s="186">
        <f>ROUND((SUM(L9:L148))/3,2)</f>
        <v>0</v>
      </c>
      <c r="M149" s="186">
        <f>ROUND((SUM(M9:M148))/3,2)</f>
        <v>0</v>
      </c>
      <c r="N149" s="186"/>
      <c r="O149" s="186"/>
      <c r="P149" s="187"/>
      <c r="Q149" s="186"/>
      <c r="R149" s="186"/>
      <c r="S149" s="187">
        <f>ROUND((SUM(S9:S148))/3,2)</f>
        <v>417.46</v>
      </c>
      <c r="T149" s="189"/>
      <c r="U149" s="189"/>
      <c r="Y149">
        <f>(SUM(Y9:Y148))</f>
        <v>0</v>
      </c>
    </row>
  </sheetData>
  <mergeCells count="3">
    <mergeCell ref="B1:H1"/>
    <mergeCell ref="B2:H2"/>
    <mergeCell ref="B3:H3"/>
  </mergeCells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Rekonštrukcia oplotenia parku svätej Rozálie v Kolárove / Výstavba nového oplotenia</oddHeader>
    <oddFooter>&amp;RStrana &amp;P z &amp;N    &amp;L&amp;7Spracované systémom Systematic®pyramida.wsn, tel.: 051 77 10 585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8</vt:i4>
      </vt:variant>
      <vt:variant>
        <vt:lpstr>Pomenované rozsahy</vt:lpstr>
      </vt:variant>
      <vt:variant>
        <vt:i4>4</vt:i4>
      </vt:variant>
    </vt:vector>
  </HeadingPairs>
  <TitlesOfParts>
    <vt:vector size="12" baseType="lpstr">
      <vt:lpstr>Rekapitulácia</vt:lpstr>
      <vt:lpstr>Krycí list stavby</vt:lpstr>
      <vt:lpstr>Kryci_list 7527</vt:lpstr>
      <vt:lpstr>Rekap 7527</vt:lpstr>
      <vt:lpstr>SO 7527</vt:lpstr>
      <vt:lpstr>Kryci_list 7528</vt:lpstr>
      <vt:lpstr>Rekap 7528</vt:lpstr>
      <vt:lpstr>SO 7528</vt:lpstr>
      <vt:lpstr>'Rekap 7527'!Názvy_tlače</vt:lpstr>
      <vt:lpstr>'Rekap 7528'!Názvy_tlače</vt:lpstr>
      <vt:lpstr>'SO 7527'!Názvy_tlače</vt:lpstr>
      <vt:lpstr>'SO 7528'!Názvy_tlače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Mažár Jozef</dc:creator>
  <cp:lastModifiedBy>Mažár Jozef</cp:lastModifiedBy>
  <cp:lastPrinted>2020-07-21T12:40:21Z</cp:lastPrinted>
  <dcterms:created xsi:type="dcterms:W3CDTF">2020-07-21T12:30:03Z</dcterms:created>
  <dcterms:modified xsi:type="dcterms:W3CDTF">2020-07-21T12:45:53Z</dcterms:modified>
</cp:coreProperties>
</file>