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žár Jozef\Desktop\"/>
    </mc:Choice>
  </mc:AlternateContent>
  <bookViews>
    <workbookView xWindow="0" yWindow="0" windowWidth="15345" windowHeight="6105" firstSheet="5" activeTab="10"/>
  </bookViews>
  <sheets>
    <sheet name="Rekapitulácia" sheetId="1" r:id="rId1"/>
    <sheet name="Krycí list stavby" sheetId="2" r:id="rId2"/>
    <sheet name="Kryci_list 13765" sheetId="3" r:id="rId3"/>
    <sheet name="Rekap 13765" sheetId="4" r:id="rId4"/>
    <sheet name="SO 13765" sheetId="5" r:id="rId5"/>
    <sheet name="Kryci_list 13766" sheetId="6" r:id="rId6"/>
    <sheet name="Rekap 13766" sheetId="7" r:id="rId7"/>
    <sheet name="SO 13766" sheetId="8" r:id="rId8"/>
    <sheet name="Kryci_list 13767" sheetId="9" r:id="rId9"/>
    <sheet name="Rekap 13767" sheetId="10" r:id="rId10"/>
    <sheet name="SO 13767" sheetId="11" r:id="rId11"/>
  </sheets>
  <definedNames>
    <definedName name="_xlnm.Print_Titles" localSheetId="3">'Rekap 13765'!$9:$9</definedName>
    <definedName name="_xlnm.Print_Titles" localSheetId="6">'Rekap 13766'!$9:$9</definedName>
    <definedName name="_xlnm.Print_Titles" localSheetId="9">'Rekap 13767'!$9:$9</definedName>
    <definedName name="_xlnm.Print_Titles" localSheetId="4">'SO 13765'!$8:$8</definedName>
    <definedName name="_xlnm.Print_Titles" localSheetId="7">'SO 13766'!$8:$8</definedName>
    <definedName name="_xlnm.Print_Titles" localSheetId="10">'SO 13767'!$8:$8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F18" i="2"/>
  <c r="E18" i="2"/>
  <c r="D18" i="2"/>
  <c r="F16" i="2"/>
  <c r="E16" i="2"/>
  <c r="D16" i="2"/>
  <c r="F10" i="1"/>
  <c r="E10" i="1"/>
  <c r="D10" i="1"/>
  <c r="E9" i="1"/>
  <c r="E8" i="1"/>
  <c r="E7" i="1"/>
  <c r="J17" i="9"/>
  <c r="Z44" i="11"/>
  <c r="V41" i="11"/>
  <c r="F16" i="10" s="1"/>
  <c r="K40" i="11"/>
  <c r="J40" i="11"/>
  <c r="S40" i="11"/>
  <c r="M40" i="11"/>
  <c r="L40" i="11"/>
  <c r="I40" i="11"/>
  <c r="K39" i="11"/>
  <c r="J39" i="11"/>
  <c r="S39" i="11"/>
  <c r="S41" i="11" s="1"/>
  <c r="E16" i="10" s="1"/>
  <c r="M39" i="11"/>
  <c r="M41" i="11" s="1"/>
  <c r="C16" i="10" s="1"/>
  <c r="L39" i="11"/>
  <c r="G41" i="11" s="1"/>
  <c r="I39" i="11"/>
  <c r="I41" i="11" s="1"/>
  <c r="D16" i="10" s="1"/>
  <c r="V36" i="11"/>
  <c r="F15" i="10" s="1"/>
  <c r="K35" i="11"/>
  <c r="J35" i="11"/>
  <c r="S35" i="11"/>
  <c r="M35" i="11"/>
  <c r="L35" i="11"/>
  <c r="I35" i="11"/>
  <c r="K34" i="11"/>
  <c r="J34" i="11"/>
  <c r="S34" i="11"/>
  <c r="M34" i="11"/>
  <c r="L34" i="11"/>
  <c r="I34" i="11"/>
  <c r="K33" i="11"/>
  <c r="J33" i="11"/>
  <c r="S33" i="11"/>
  <c r="M33" i="11"/>
  <c r="L33" i="11"/>
  <c r="I33" i="11"/>
  <c r="K32" i="11"/>
  <c r="J32" i="11"/>
  <c r="M32" i="11"/>
  <c r="L32" i="11"/>
  <c r="I32" i="11"/>
  <c r="K31" i="11"/>
  <c r="J31" i="11"/>
  <c r="S31" i="11"/>
  <c r="M31" i="11"/>
  <c r="L31" i="11"/>
  <c r="I31" i="11"/>
  <c r="K30" i="11"/>
  <c r="J30" i="11"/>
  <c r="S30" i="11"/>
  <c r="M30" i="11"/>
  <c r="L30" i="11"/>
  <c r="I30" i="11"/>
  <c r="K29" i="11"/>
  <c r="J29" i="11"/>
  <c r="S29" i="11"/>
  <c r="M29" i="11"/>
  <c r="L29" i="11"/>
  <c r="I29" i="11"/>
  <c r="K28" i="11"/>
  <c r="J28" i="11"/>
  <c r="S28" i="11"/>
  <c r="M28" i="11"/>
  <c r="L28" i="11"/>
  <c r="I28" i="11"/>
  <c r="K27" i="11"/>
  <c r="J27" i="11"/>
  <c r="M27" i="11"/>
  <c r="L27" i="11"/>
  <c r="I27" i="11"/>
  <c r="K26" i="11"/>
  <c r="J26" i="11"/>
  <c r="M26" i="11"/>
  <c r="L26" i="11"/>
  <c r="I26" i="11"/>
  <c r="K25" i="11"/>
  <c r="J25" i="11"/>
  <c r="S25" i="11"/>
  <c r="M25" i="11"/>
  <c r="L25" i="11"/>
  <c r="I25" i="11"/>
  <c r="K24" i="11"/>
  <c r="J24" i="11"/>
  <c r="S24" i="11"/>
  <c r="M24" i="11"/>
  <c r="L24" i="11"/>
  <c r="I24" i="11"/>
  <c r="K23" i="11"/>
  <c r="J23" i="11"/>
  <c r="S23" i="11"/>
  <c r="M23" i="11"/>
  <c r="L23" i="11"/>
  <c r="I23" i="11"/>
  <c r="K22" i="11"/>
  <c r="J22" i="11"/>
  <c r="S22" i="11"/>
  <c r="M22" i="11"/>
  <c r="L22" i="11"/>
  <c r="I22" i="11"/>
  <c r="K21" i="11"/>
  <c r="J21" i="11"/>
  <c r="M21" i="11"/>
  <c r="L21" i="11"/>
  <c r="I21" i="11"/>
  <c r="K20" i="11"/>
  <c r="J20" i="11"/>
  <c r="S20" i="11"/>
  <c r="M20" i="11"/>
  <c r="L20" i="11"/>
  <c r="I20" i="11"/>
  <c r="K19" i="11"/>
  <c r="J19" i="11"/>
  <c r="S19" i="11"/>
  <c r="M19" i="11"/>
  <c r="L19" i="11"/>
  <c r="I19" i="11"/>
  <c r="K18" i="11"/>
  <c r="I30" i="9" s="1"/>
  <c r="J30" i="9" s="1"/>
  <c r="J18" i="11"/>
  <c r="S18" i="11"/>
  <c r="M18" i="11"/>
  <c r="L18" i="11"/>
  <c r="I18" i="11"/>
  <c r="V12" i="11"/>
  <c r="V14" i="11" s="1"/>
  <c r="F12" i="10" s="1"/>
  <c r="L12" i="11"/>
  <c r="B11" i="10" s="1"/>
  <c r="K11" i="11"/>
  <c r="K44" i="11" s="1"/>
  <c r="K9" i="1" s="1"/>
  <c r="J11" i="11"/>
  <c r="S11" i="11"/>
  <c r="M11" i="11"/>
  <c r="L11" i="11"/>
  <c r="I11" i="11"/>
  <c r="J20" i="9"/>
  <c r="J17" i="6"/>
  <c r="Z44" i="8"/>
  <c r="V41" i="8"/>
  <c r="F16" i="7" s="1"/>
  <c r="K40" i="8"/>
  <c r="J40" i="8"/>
  <c r="S40" i="8"/>
  <c r="M40" i="8"/>
  <c r="L40" i="8"/>
  <c r="I40" i="8"/>
  <c r="K39" i="8"/>
  <c r="J39" i="8"/>
  <c r="S39" i="8"/>
  <c r="S41" i="8" s="1"/>
  <c r="E16" i="7" s="1"/>
  <c r="M39" i="8"/>
  <c r="M41" i="8" s="1"/>
  <c r="C16" i="7" s="1"/>
  <c r="L39" i="8"/>
  <c r="G41" i="8" s="1"/>
  <c r="I39" i="8"/>
  <c r="I41" i="8" s="1"/>
  <c r="D16" i="7" s="1"/>
  <c r="V36" i="8"/>
  <c r="F15" i="7" s="1"/>
  <c r="K35" i="8"/>
  <c r="J35" i="8"/>
  <c r="S35" i="8"/>
  <c r="M35" i="8"/>
  <c r="L35" i="8"/>
  <c r="I35" i="8"/>
  <c r="K34" i="8"/>
  <c r="J34" i="8"/>
  <c r="S34" i="8"/>
  <c r="M34" i="8"/>
  <c r="L34" i="8"/>
  <c r="I34" i="8"/>
  <c r="K33" i="8"/>
  <c r="J33" i="8"/>
  <c r="S33" i="8"/>
  <c r="M33" i="8"/>
  <c r="L33" i="8"/>
  <c r="I33" i="8"/>
  <c r="K32" i="8"/>
  <c r="J32" i="8"/>
  <c r="M32" i="8"/>
  <c r="L32" i="8"/>
  <c r="I32" i="8"/>
  <c r="K31" i="8"/>
  <c r="J31" i="8"/>
  <c r="S31" i="8"/>
  <c r="M31" i="8"/>
  <c r="L31" i="8"/>
  <c r="I31" i="8"/>
  <c r="K30" i="8"/>
  <c r="J30" i="8"/>
  <c r="S30" i="8"/>
  <c r="M30" i="8"/>
  <c r="L30" i="8"/>
  <c r="I30" i="8"/>
  <c r="K29" i="8"/>
  <c r="J29" i="8"/>
  <c r="S29" i="8"/>
  <c r="M29" i="8"/>
  <c r="L29" i="8"/>
  <c r="I29" i="8"/>
  <c r="K28" i="8"/>
  <c r="J28" i="8"/>
  <c r="S28" i="8"/>
  <c r="M28" i="8"/>
  <c r="L28" i="8"/>
  <c r="I28" i="8"/>
  <c r="K27" i="8"/>
  <c r="J27" i="8"/>
  <c r="M27" i="8"/>
  <c r="L27" i="8"/>
  <c r="I27" i="8"/>
  <c r="K26" i="8"/>
  <c r="J26" i="8"/>
  <c r="M26" i="8"/>
  <c r="L26" i="8"/>
  <c r="I26" i="8"/>
  <c r="K25" i="8"/>
  <c r="J25" i="8"/>
  <c r="S25" i="8"/>
  <c r="M25" i="8"/>
  <c r="L25" i="8"/>
  <c r="I25" i="8"/>
  <c r="K24" i="8"/>
  <c r="J24" i="8"/>
  <c r="S24" i="8"/>
  <c r="M24" i="8"/>
  <c r="L24" i="8"/>
  <c r="I24" i="8"/>
  <c r="K23" i="8"/>
  <c r="J23" i="8"/>
  <c r="S23" i="8"/>
  <c r="M23" i="8"/>
  <c r="L23" i="8"/>
  <c r="I23" i="8"/>
  <c r="K22" i="8"/>
  <c r="J22" i="8"/>
  <c r="S22" i="8"/>
  <c r="M22" i="8"/>
  <c r="L22" i="8"/>
  <c r="I22" i="8"/>
  <c r="K21" i="8"/>
  <c r="J21" i="8"/>
  <c r="M21" i="8"/>
  <c r="L21" i="8"/>
  <c r="I21" i="8"/>
  <c r="K20" i="8"/>
  <c r="J20" i="8"/>
  <c r="S20" i="8"/>
  <c r="M20" i="8"/>
  <c r="L20" i="8"/>
  <c r="I20" i="8"/>
  <c r="K19" i="8"/>
  <c r="J19" i="8"/>
  <c r="S19" i="8"/>
  <c r="M19" i="8"/>
  <c r="L19" i="8"/>
  <c r="I19" i="8"/>
  <c r="K18" i="8"/>
  <c r="I30" i="6" s="1"/>
  <c r="J30" i="6" s="1"/>
  <c r="J18" i="8"/>
  <c r="S18" i="8"/>
  <c r="M18" i="8"/>
  <c r="L18" i="8"/>
  <c r="I18" i="8"/>
  <c r="V12" i="8"/>
  <c r="V14" i="8" s="1"/>
  <c r="F12" i="7" s="1"/>
  <c r="M12" i="8"/>
  <c r="C11" i="7" s="1"/>
  <c r="L12" i="8"/>
  <c r="B11" i="7" s="1"/>
  <c r="K11" i="8"/>
  <c r="K44" i="8" s="1"/>
  <c r="K8" i="1" s="1"/>
  <c r="J11" i="8"/>
  <c r="S11" i="8"/>
  <c r="M11" i="8"/>
  <c r="L11" i="8"/>
  <c r="I11" i="8"/>
  <c r="J20" i="6"/>
  <c r="J17" i="3"/>
  <c r="I30" i="3"/>
  <c r="J30" i="3" s="1"/>
  <c r="Z44" i="5"/>
  <c r="V41" i="5"/>
  <c r="F16" i="4" s="1"/>
  <c r="K40" i="5"/>
  <c r="J40" i="5"/>
  <c r="S40" i="5"/>
  <c r="M40" i="5"/>
  <c r="L40" i="5"/>
  <c r="I40" i="5"/>
  <c r="K39" i="5"/>
  <c r="J39" i="5"/>
  <c r="S39" i="5"/>
  <c r="S41" i="5" s="1"/>
  <c r="E16" i="4" s="1"/>
  <c r="M39" i="5"/>
  <c r="M41" i="5" s="1"/>
  <c r="C16" i="4" s="1"/>
  <c r="L39" i="5"/>
  <c r="G41" i="5" s="1"/>
  <c r="I39" i="5"/>
  <c r="I41" i="5" s="1"/>
  <c r="D16" i="4" s="1"/>
  <c r="V36" i="5"/>
  <c r="F15" i="4" s="1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M32" i="5"/>
  <c r="L32" i="5"/>
  <c r="I32" i="5"/>
  <c r="K31" i="5"/>
  <c r="J31" i="5"/>
  <c r="S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L29" i="5"/>
  <c r="I29" i="5"/>
  <c r="K28" i="5"/>
  <c r="J28" i="5"/>
  <c r="S28" i="5"/>
  <c r="M28" i="5"/>
  <c r="L28" i="5"/>
  <c r="I28" i="5"/>
  <c r="K27" i="5"/>
  <c r="J27" i="5"/>
  <c r="M27" i="5"/>
  <c r="L27" i="5"/>
  <c r="I27" i="5"/>
  <c r="K26" i="5"/>
  <c r="J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V12" i="5"/>
  <c r="V14" i="5" s="1"/>
  <c r="F12" i="4" s="1"/>
  <c r="M12" i="5"/>
  <c r="C11" i="4" s="1"/>
  <c r="L12" i="5"/>
  <c r="G14" i="5" s="1"/>
  <c r="K11" i="5"/>
  <c r="K44" i="5" s="1"/>
  <c r="K7" i="1" s="1"/>
  <c r="J11" i="5"/>
  <c r="S11" i="5"/>
  <c r="M11" i="5"/>
  <c r="L11" i="5"/>
  <c r="I11" i="5"/>
  <c r="J20" i="3"/>
  <c r="M12" i="11" l="1"/>
  <c r="C11" i="10" s="1"/>
  <c r="S12" i="11"/>
  <c r="E11" i="10" s="1"/>
  <c r="H14" i="11"/>
  <c r="S14" i="11"/>
  <c r="E12" i="10" s="1"/>
  <c r="M36" i="11"/>
  <c r="C15" i="10" s="1"/>
  <c r="S36" i="11"/>
  <c r="E15" i="10" s="1"/>
  <c r="H41" i="11"/>
  <c r="V43" i="11"/>
  <c r="F17" i="10" s="1"/>
  <c r="V44" i="11"/>
  <c r="F19" i="10" s="1"/>
  <c r="G12" i="11"/>
  <c r="F11" i="10"/>
  <c r="L14" i="11"/>
  <c r="B12" i="10" s="1"/>
  <c r="D16" i="9" s="1"/>
  <c r="G36" i="11"/>
  <c r="L41" i="11"/>
  <c r="B16" i="10" s="1"/>
  <c r="I12" i="11"/>
  <c r="D11" i="10" s="1"/>
  <c r="H12" i="11"/>
  <c r="M14" i="11"/>
  <c r="C12" i="10" s="1"/>
  <c r="E16" i="9" s="1"/>
  <c r="I36" i="11"/>
  <c r="D15" i="10" s="1"/>
  <c r="H36" i="11"/>
  <c r="G14" i="11"/>
  <c r="L36" i="11"/>
  <c r="B15" i="10" s="1"/>
  <c r="S12" i="8"/>
  <c r="E11" i="7" s="1"/>
  <c r="H14" i="8"/>
  <c r="S14" i="8"/>
  <c r="E12" i="7" s="1"/>
  <c r="M36" i="8"/>
  <c r="C15" i="7" s="1"/>
  <c r="S36" i="8"/>
  <c r="E15" i="7" s="1"/>
  <c r="H41" i="8"/>
  <c r="V43" i="8"/>
  <c r="F17" i="7" s="1"/>
  <c r="G12" i="8"/>
  <c r="F11" i="7"/>
  <c r="L14" i="8"/>
  <c r="B12" i="7" s="1"/>
  <c r="D16" i="6" s="1"/>
  <c r="G36" i="8"/>
  <c r="L41" i="8"/>
  <c r="B16" i="7" s="1"/>
  <c r="I12" i="8"/>
  <c r="D11" i="7" s="1"/>
  <c r="H12" i="8"/>
  <c r="I14" i="8"/>
  <c r="D12" i="7" s="1"/>
  <c r="F16" i="6" s="1"/>
  <c r="M14" i="8"/>
  <c r="C12" i="7" s="1"/>
  <c r="E16" i="6" s="1"/>
  <c r="I36" i="8"/>
  <c r="D15" i="7" s="1"/>
  <c r="H36" i="8"/>
  <c r="G14" i="8"/>
  <c r="L36" i="8"/>
  <c r="B15" i="7" s="1"/>
  <c r="M36" i="5"/>
  <c r="C15" i="4" s="1"/>
  <c r="S36" i="5"/>
  <c r="E15" i="4" s="1"/>
  <c r="H41" i="5"/>
  <c r="V43" i="5"/>
  <c r="F17" i="4" s="1"/>
  <c r="V44" i="5"/>
  <c r="F19" i="4" s="1"/>
  <c r="G12" i="5"/>
  <c r="B11" i="4"/>
  <c r="F11" i="4"/>
  <c r="L14" i="5"/>
  <c r="B12" i="4" s="1"/>
  <c r="D16" i="3" s="1"/>
  <c r="G36" i="5"/>
  <c r="L41" i="5"/>
  <c r="B16" i="4" s="1"/>
  <c r="S12" i="5"/>
  <c r="E11" i="4" s="1"/>
  <c r="H14" i="5"/>
  <c r="I12" i="5"/>
  <c r="D11" i="4" s="1"/>
  <c r="H12" i="5"/>
  <c r="M14" i="5"/>
  <c r="C12" i="4" s="1"/>
  <c r="E16" i="3" s="1"/>
  <c r="I36" i="5"/>
  <c r="D15" i="4" s="1"/>
  <c r="H36" i="5"/>
  <c r="L36" i="5"/>
  <c r="B15" i="4" s="1"/>
  <c r="H43" i="11" l="1"/>
  <c r="M43" i="11"/>
  <c r="C17" i="10" s="1"/>
  <c r="E17" i="9" s="1"/>
  <c r="L43" i="8"/>
  <c r="B17" i="7" s="1"/>
  <c r="D17" i="6" s="1"/>
  <c r="H43" i="5"/>
  <c r="M43" i="5"/>
  <c r="C17" i="4" s="1"/>
  <c r="E17" i="3" s="1"/>
  <c r="G43" i="5"/>
  <c r="G43" i="11"/>
  <c r="M44" i="11"/>
  <c r="C19" i="10" s="1"/>
  <c r="H44" i="11"/>
  <c r="S43" i="11"/>
  <c r="E17" i="10" s="1"/>
  <c r="I14" i="11"/>
  <c r="D12" i="10" s="1"/>
  <c r="F16" i="9" s="1"/>
  <c r="L43" i="11"/>
  <c r="B17" i="10" s="1"/>
  <c r="D17" i="9" s="1"/>
  <c r="S44" i="11"/>
  <c r="E19" i="10" s="1"/>
  <c r="I43" i="11"/>
  <c r="D17" i="10" s="1"/>
  <c r="F17" i="9" s="1"/>
  <c r="M43" i="8"/>
  <c r="C17" i="7" s="1"/>
  <c r="E17" i="6" s="1"/>
  <c r="H43" i="8"/>
  <c r="S43" i="8"/>
  <c r="E17" i="7" s="1"/>
  <c r="M44" i="8"/>
  <c r="C19" i="7" s="1"/>
  <c r="V44" i="8"/>
  <c r="F19" i="7" s="1"/>
  <c r="I43" i="8"/>
  <c r="D17" i="7" s="1"/>
  <c r="F17" i="6" s="1"/>
  <c r="J23" i="6" s="1"/>
  <c r="L44" i="8"/>
  <c r="B19" i="7" s="1"/>
  <c r="H44" i="8"/>
  <c r="G43" i="8"/>
  <c r="M44" i="5"/>
  <c r="C19" i="4" s="1"/>
  <c r="S14" i="5"/>
  <c r="E12" i="4" s="1"/>
  <c r="L43" i="5"/>
  <c r="H44" i="5"/>
  <c r="I43" i="5"/>
  <c r="D17" i="4" s="1"/>
  <c r="F17" i="3" s="1"/>
  <c r="I14" i="5"/>
  <c r="D12" i="4" s="1"/>
  <c r="F16" i="3" s="1"/>
  <c r="S43" i="5"/>
  <c r="E17" i="4" s="1"/>
  <c r="F17" i="2" l="1"/>
  <c r="F20" i="2" s="1"/>
  <c r="L44" i="11"/>
  <c r="B19" i="10" s="1"/>
  <c r="E17" i="2"/>
  <c r="J22" i="6"/>
  <c r="G44" i="8"/>
  <c r="S44" i="8"/>
  <c r="E19" i="7" s="1"/>
  <c r="I44" i="11"/>
  <c r="G44" i="11"/>
  <c r="J22" i="9"/>
  <c r="J23" i="9"/>
  <c r="F23" i="9"/>
  <c r="F24" i="9"/>
  <c r="J24" i="9"/>
  <c r="F20" i="9"/>
  <c r="F22" i="9"/>
  <c r="F23" i="6"/>
  <c r="F22" i="6"/>
  <c r="J24" i="6"/>
  <c r="F20" i="6"/>
  <c r="F24" i="6"/>
  <c r="I44" i="8"/>
  <c r="B17" i="4"/>
  <c r="D17" i="3" s="1"/>
  <c r="D17" i="2" s="1"/>
  <c r="L44" i="5"/>
  <c r="B19" i="4" s="1"/>
  <c r="F22" i="3"/>
  <c r="F22" i="2" s="1"/>
  <c r="J23" i="3"/>
  <c r="J23" i="2" s="1"/>
  <c r="F23" i="3"/>
  <c r="J24" i="3"/>
  <c r="F24" i="3"/>
  <c r="F24" i="2" s="1"/>
  <c r="J22" i="3"/>
  <c r="F20" i="3"/>
  <c r="G44" i="5"/>
  <c r="I44" i="5"/>
  <c r="S44" i="5"/>
  <c r="E19" i="4" s="1"/>
  <c r="D19" i="10" l="1"/>
  <c r="B9" i="1"/>
  <c r="J24" i="2"/>
  <c r="J26" i="6"/>
  <c r="F23" i="2"/>
  <c r="D19" i="7"/>
  <c r="B8" i="1"/>
  <c r="J26" i="3"/>
  <c r="J22" i="2"/>
  <c r="D19" i="4"/>
  <c r="B7" i="1"/>
  <c r="J26" i="9"/>
  <c r="J28" i="9" l="1"/>
  <c r="C9" i="1"/>
  <c r="G9" i="1" s="1"/>
  <c r="J26" i="2"/>
  <c r="J28" i="2" s="1"/>
  <c r="J28" i="6"/>
  <c r="I29" i="6" s="1"/>
  <c r="J29" i="6" s="1"/>
  <c r="J31" i="6" s="1"/>
  <c r="C8" i="1"/>
  <c r="G8" i="1" s="1"/>
  <c r="B10" i="1"/>
  <c r="J28" i="3"/>
  <c r="I29" i="3" s="1"/>
  <c r="J29" i="3" s="1"/>
  <c r="J31" i="3" s="1"/>
  <c r="C7" i="1"/>
  <c r="I29" i="9"/>
  <c r="J29" i="9" s="1"/>
  <c r="J31" i="9" s="1"/>
  <c r="C10" i="1" l="1"/>
  <c r="G7" i="1"/>
  <c r="G10" i="1" s="1"/>
  <c r="B11" i="1" l="1"/>
  <c r="B12" i="1" s="1"/>
  <c r="G12" i="1" l="1"/>
  <c r="I30" i="2"/>
  <c r="J30" i="2" s="1"/>
  <c r="I29" i="2"/>
  <c r="J29" i="2" s="1"/>
  <c r="G11" i="1"/>
  <c r="J31" i="2" l="1"/>
  <c r="G13" i="1"/>
</calcChain>
</file>

<file path=xl/sharedStrings.xml><?xml version="1.0" encoding="utf-8"?>
<sst xmlns="http://schemas.openxmlformats.org/spreadsheetml/2006/main" count="678" uniqueCount="151">
  <si>
    <t>Rekapitulácia rozpočtu</t>
  </si>
  <si>
    <t>Stavba Stojisko komunálneho odpadu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</si>
  <si>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</si>
  <si>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</si>
  <si>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</si>
  <si>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</si>
  <si>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</si>
  <si>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</si>
  <si>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</si>
  <si>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</si>
  <si>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</si>
  <si>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</si>
  <si>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Ulica Obrancov mieru - pre 14 kontajnerov</t>
  </si>
  <si>
    <t>Ulica Partizánska - 12 kontajneov</t>
  </si>
  <si>
    <t>Ulica Nová - 12 kontajnerov</t>
  </si>
  <si>
    <t>Krycí list rozpočtu</t>
  </si>
  <si>
    <t xml:space="preserve">Miesto:  </t>
  </si>
  <si>
    <t>Objekt Ulica Obrancov mieru - pre 14 kontajnerov</t>
  </si>
  <si>
    <t xml:space="preserve">Ks: 1274 Ostatné budovy, i.n.                                                                           </t>
  </si>
  <si>
    <t xml:space="preserve">Zákazka: </t>
  </si>
  <si>
    <t>Spracoval: Ing. Mažár Jozef</t>
  </si>
  <si>
    <t xml:space="preserve">Dňa </t>
  </si>
  <si>
    <t>01.08.2021</t>
  </si>
  <si>
    <t>Odberateľ: Mesto Kolárovo</t>
  </si>
  <si>
    <t>Projektant: Szilvia Vörös Dócza</t>
  </si>
  <si>
    <t>Dodávateľ: na základe výberového konania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</si>
  <si>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</si>
  <si>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</si>
  <si>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</si>
  <si>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</si>
  <si>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</si>
  <si>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</si>
  <si>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</si>
  <si>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</si>
  <si>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</si>
  <si>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</si>
  <si>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</si>
  <si>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</si>
  <si>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</si>
  <si>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</si>
  <si>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</si>
  <si>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</si>
  <si>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</si>
  <si>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</si>
  <si>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</si>
  <si>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</si>
  <si>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</si>
  <si>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</si>
  <si>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</si>
  <si>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</si>
  <si>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</si>
  <si>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</si>
  <si>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</si>
  <si>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</si>
  <si>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</si>
  <si>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</si>
  <si>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</si>
  <si>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</si>
  <si>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</si>
  <si>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</si>
  <si>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</si>
  <si>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</si>
  <si>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</si>
  <si>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</si>
  <si>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01.08.2021</t>
  </si>
  <si>
    <t>Prehľad rozpočtových nákladov</t>
  </si>
  <si>
    <t>Práce HSV</t>
  </si>
  <si>
    <t>OSTATNÉ PRÁCE</t>
  </si>
  <si>
    <t>Práce PSV</t>
  </si>
  <si>
    <t>KOVOVÉ DOPLNKOVÉ KONŠTRUKCIE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</si>
  <si>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</si>
  <si>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</si>
  <si>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</si>
  <si>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</si>
  <si>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</si>
  <si>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</si>
  <si>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</si>
  <si>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</si>
  <si>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</si>
  <si>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</si>
  <si>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</si>
  <si>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</si>
  <si>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</si>
  <si>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Ing. Mažár Jozef</t>
  </si>
  <si>
    <t xml:space="preserve">Ks: </t>
  </si>
  <si>
    <t xml:space="preserve">1274 Ostatné budovy, i.n.                                                                           </t>
  </si>
  <si>
    <t xml:space="preserve">Dátum: </t>
  </si>
  <si>
    <t>Zákazka Stojisko komunálneho odpadu</t>
  </si>
  <si>
    <t xml:space="preserve">  3/A 1</t>
  </si>
  <si>
    <t xml:space="preserve"> 941955002</t>
  </si>
  <si>
    <t>Lešenie ľahké pracovné pomocné, s výškou lešeňovej podlahy nad 1,20 do 1,90 m</t>
  </si>
  <si>
    <t>m2</t>
  </si>
  <si>
    <t>767/A 3</t>
  </si>
  <si>
    <t xml:space="preserve"> 767995102</t>
  </si>
  <si>
    <t>Montáž ostatných atypických kovových stavebných doplnkových konštrukcií vrátane prepravných nákladov a nákladov na pomocný materiál</t>
  </si>
  <si>
    <t>kg</t>
  </si>
  <si>
    <t>767/A 1</t>
  </si>
  <si>
    <t xml:space="preserve"> 767136103</t>
  </si>
  <si>
    <t>Montáž stien a priečok doplňujúcich častí priečok z ťahokovu, rozpätie stľpikov do 1200 mm</t>
  </si>
  <si>
    <t xml:space="preserve"> 767136133</t>
  </si>
  <si>
    <t>Montáž stien a priečok doplňujúcich častí panelov s dvojkrídlovými dverami</t>
  </si>
  <si>
    <t>kus</t>
  </si>
  <si>
    <t xml:space="preserve"> 767136141</t>
  </si>
  <si>
    <t>Montáž stien a priečok doplňujúcich častí panelov stĺpika stredného</t>
  </si>
  <si>
    <t xml:space="preserve"> 767136143</t>
  </si>
  <si>
    <t>Montáž stien a priečok doplňujúcich častí panelov stĺpika rohového</t>
  </si>
  <si>
    <t xml:space="preserve"> 767137403</t>
  </si>
  <si>
    <t>Montáž priečok. - doplňujúcich častí - úprava pri zárubni</t>
  </si>
  <si>
    <t xml:space="preserve"> 767392112</t>
  </si>
  <si>
    <t>Montáž krytiny striech plechom tvarovaným skrutkovaním</t>
  </si>
  <si>
    <t xml:space="preserve"> 767136142</t>
  </si>
  <si>
    <t>Montáž stien a priečok doplňujúcich častí panelov stĺpika krajného</t>
  </si>
  <si>
    <t xml:space="preserve"> 61143204</t>
  </si>
  <si>
    <t xml:space="preserve"> Dodávka vchodových dverí posuvných dvojkrídlových 2100x2000 mm s magnetickým zámkom pre čipové otváranie</t>
  </si>
  <si>
    <t xml:space="preserve"> 767642120</t>
  </si>
  <si>
    <t>Montáž dverí, dokončenie okovania dverí,osadených do oceľovej zárubne posuvných dvojkrídlových</t>
  </si>
  <si>
    <t>S/S10</t>
  </si>
  <si>
    <t xml:space="preserve"> 138119041702</t>
  </si>
  <si>
    <t>Trapézový profil T20  PLUS hr. 0,63 mm šírka 1100 mm (rozmer zákl. 1174 mm) Polyester PE 25µm</t>
  </si>
  <si>
    <t xml:space="preserve">M2      </t>
  </si>
  <si>
    <t xml:space="preserve"> 132190110137</t>
  </si>
  <si>
    <t xml:space="preserve">Jäckl 50/30/2 zváraný CE. S235JRH </t>
  </si>
  <si>
    <t xml:space="preserve">M       </t>
  </si>
  <si>
    <t xml:space="preserve"> 133190110149</t>
  </si>
  <si>
    <t xml:space="preserve">Jäckl 60/60/3 zváraný CE. S235JRH </t>
  </si>
  <si>
    <t xml:space="preserve"> 133190110167</t>
  </si>
  <si>
    <t xml:space="preserve">Jäckl 100/ 60/3 zváraný CE. S235JRH </t>
  </si>
  <si>
    <t xml:space="preserve"> 998767101</t>
  </si>
  <si>
    <t>Presun hmôt pre kovové stavebné doplnkové konštrukcie v objektoch výšky do 6 m</t>
  </si>
  <si>
    <t>t</t>
  </si>
  <si>
    <t xml:space="preserve"> 137190130405</t>
  </si>
  <si>
    <t>Ťahokov pozinmovaný TP MR 110x52x1,5 / typ Ambassádor/  dierovaný 1000/2000 DC01</t>
  </si>
  <si>
    <t xml:space="preserve">KUS     </t>
  </si>
  <si>
    <t xml:space="preserve"> 767135501</t>
  </si>
  <si>
    <t>Montáž stien a priečok stien systém IZONORT na pomocnú konštrukciu</t>
  </si>
  <si>
    <t xml:space="preserve"> 154190111208</t>
  </si>
  <si>
    <t xml:space="preserve">Profil L 30/30/2 OH.CE.S235JR </t>
  </si>
  <si>
    <t>783/A 1</t>
  </si>
  <si>
    <t xml:space="preserve"> 783174530</t>
  </si>
  <si>
    <t>Nátery oceľ.konštr. polyuretánové farby šedej ľahkých "C", veľmi ľahkých "CC" dvojnás. 2x s email.</t>
  </si>
  <si>
    <t xml:space="preserve"> 783174537</t>
  </si>
  <si>
    <t>Nátery oceľ.konštr. polyuretánové farby šedej ľahkých "C" alebo veľmi ľahkých "CC" základný</t>
  </si>
  <si>
    <t>Objekt Ulica Partizánska - 12 kontajneov</t>
  </si>
  <si>
    <t>Montáž priečok  - doplňujúcich častí - úprava pri zárubni</t>
  </si>
  <si>
    <t>Montáž stien a priečok stien systém Ťahokov na pomocnú konštrukciu</t>
  </si>
  <si>
    <t>Objekt Ulica Nová - 12 kontajnerov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</si>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</sst>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0.4257812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88" t="s">
        <v>1</v>
      </c>
      <c r="B4" s="188"/>
      <c r="C4" s="188"/>
      <c r="D4" s="188"/>
      <c r="E4" s="188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4" t="s">
        <v>12</v>
      </c>
      <c r="B7" s="175">
        <f>'SO 13765'!I44-Rekapitulácia!D7</f>
        <v>0</v>
      </c>
      <c r="C7" s="175">
        <f>'Kryci_list 13765'!J26</f>
        <v>0</v>
      </c>
      <c r="D7" s="175">
        <v>0</v>
      </c>
      <c r="E7" s="175">
        <f>'Kryci_list 13765'!J17</f>
        <v>0</v>
      </c>
      <c r="F7" s="175">
        <v>0</v>
      </c>
      <c r="G7" s="175">
        <f>B7+C7+D7+E7+F7</f>
        <v>0</v>
      </c>
      <c r="K7">
        <f>'SO 13765'!K44</f>
        <v>0</v>
      </c>
      <c r="Q7">
        <v>30.126000000000001</v>
      </c>
    </row>
    <row r="8" spans="1:26" x14ac:dyDescent="0.25">
      <c r="A8" s="174" t="s">
        <v>13</v>
      </c>
      <c r="B8" s="175">
        <f>'SO 13766'!I44-Rekapitulácia!D8</f>
        <v>0</v>
      </c>
      <c r="C8" s="175">
        <f>'Kryci_list 13766'!J26</f>
        <v>0</v>
      </c>
      <c r="D8" s="175">
        <v>0</v>
      </c>
      <c r="E8" s="175">
        <f>'Kryci_list 13766'!J17</f>
        <v>0</v>
      </c>
      <c r="F8" s="175">
        <v>0</v>
      </c>
      <c r="G8" s="175">
        <f>B8+C8+D8+E8+F8</f>
        <v>0</v>
      </c>
      <c r="K8">
        <f>'SO 13766'!K44</f>
        <v>0</v>
      </c>
      <c r="Q8">
        <v>30.126000000000001</v>
      </c>
    </row>
    <row r="9" spans="1:26" x14ac:dyDescent="0.25">
      <c r="A9" s="62" t="s">
        <v>14</v>
      </c>
      <c r="B9" s="69">
        <f>'SO 13767'!I44-Rekapitulácia!D9</f>
        <v>0</v>
      </c>
      <c r="C9" s="69">
        <f>'Kryci_list 13767'!J26</f>
        <v>0</v>
      </c>
      <c r="D9" s="69">
        <v>0</v>
      </c>
      <c r="E9" s="69">
        <f>'Kryci_list 13767'!J17</f>
        <v>0</v>
      </c>
      <c r="F9" s="69">
        <v>0</v>
      </c>
      <c r="G9" s="69">
        <f>B9+C9+D9+E9+F9</f>
        <v>0</v>
      </c>
      <c r="K9">
        <f>'SO 13767'!K44</f>
        <v>0</v>
      </c>
      <c r="Q9">
        <v>30.126000000000001</v>
      </c>
    </row>
    <row r="10" spans="1:26" x14ac:dyDescent="0.25">
      <c r="A10" s="181" t="s">
        <v>146</v>
      </c>
      <c r="B10" s="182">
        <f>SUM(B7:B9)</f>
        <v>0</v>
      </c>
      <c r="C10" s="182">
        <f>SUM(C7:C9)</f>
        <v>0</v>
      </c>
      <c r="D10" s="182">
        <f>SUM(D7:D9)</f>
        <v>0</v>
      </c>
      <c r="E10" s="182">
        <f>SUM(E7:E9)</f>
        <v>0</v>
      </c>
      <c r="F10" s="182">
        <f>SUM(F7:F9)</f>
        <v>0</v>
      </c>
      <c r="G10" s="182">
        <f>SUM(G7:G9)-SUM(Z7:Z9)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79" t="s">
        <v>147</v>
      </c>
      <c r="B11" s="180">
        <f>G10-SUM(Rekapitulácia!K7:'Rekapitulácia'!K9)*1</f>
        <v>0</v>
      </c>
      <c r="C11" s="180"/>
      <c r="D11" s="180"/>
      <c r="E11" s="180"/>
      <c r="F11" s="180"/>
      <c r="G11" s="180">
        <f>ROUND(((ROUND(B11,2)*20)/100),2)*1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5" t="s">
        <v>148</v>
      </c>
      <c r="B12" s="177">
        <f>(G10-B11)</f>
        <v>0</v>
      </c>
      <c r="C12" s="177"/>
      <c r="D12" s="177"/>
      <c r="E12" s="177"/>
      <c r="F12" s="177"/>
      <c r="G12" s="177">
        <f>ROUND(((ROUND(B12,2)*0)/100),2)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5" t="s">
        <v>149</v>
      </c>
      <c r="B13" s="177"/>
      <c r="C13" s="177"/>
      <c r="D13" s="177"/>
      <c r="E13" s="177"/>
      <c r="F13" s="177"/>
      <c r="G13" s="177">
        <f>SUM(G10:G12)</f>
        <v>0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0"/>
      <c r="B14" s="178"/>
      <c r="C14" s="178"/>
      <c r="D14" s="178"/>
      <c r="E14" s="178"/>
      <c r="F14" s="178"/>
      <c r="G14" s="178"/>
    </row>
    <row r="15" spans="1:26" x14ac:dyDescent="0.25">
      <c r="A15" s="10"/>
      <c r="B15" s="178"/>
      <c r="C15" s="178"/>
      <c r="D15" s="178"/>
      <c r="E15" s="178"/>
      <c r="F15" s="178"/>
      <c r="G15" s="178"/>
    </row>
    <row r="16" spans="1:26" x14ac:dyDescent="0.25">
      <c r="A16" s="10"/>
      <c r="B16" s="178"/>
      <c r="C16" s="178"/>
      <c r="D16" s="178"/>
      <c r="E16" s="178"/>
      <c r="F16" s="178"/>
      <c r="G16" s="178"/>
    </row>
    <row r="17" spans="1:7" x14ac:dyDescent="0.25">
      <c r="A17" s="10"/>
      <c r="B17" s="178"/>
      <c r="C17" s="178"/>
      <c r="D17" s="178"/>
      <c r="E17" s="178"/>
      <c r="F17" s="178"/>
      <c r="G17" s="178"/>
    </row>
    <row r="18" spans="1:7" x14ac:dyDescent="0.25">
      <c r="A18" s="10"/>
      <c r="B18" s="178"/>
      <c r="C18" s="178"/>
      <c r="D18" s="178"/>
      <c r="E18" s="178"/>
      <c r="F18" s="178"/>
      <c r="G18" s="178"/>
    </row>
    <row r="19" spans="1:7" x14ac:dyDescent="0.25">
      <c r="A19" s="10"/>
      <c r="B19" s="178"/>
      <c r="C19" s="178"/>
      <c r="D19" s="178"/>
      <c r="E19" s="178"/>
      <c r="F19" s="178"/>
      <c r="G19" s="178"/>
    </row>
    <row r="20" spans="1:7" x14ac:dyDescent="0.25">
      <c r="A20" s="10"/>
      <c r="B20" s="178"/>
      <c r="C20" s="178"/>
      <c r="D20" s="178"/>
      <c r="E20" s="178"/>
      <c r="F20" s="178"/>
      <c r="G20" s="178"/>
    </row>
    <row r="21" spans="1:7" x14ac:dyDescent="0.25">
      <c r="A21" s="10"/>
      <c r="B21" s="178"/>
      <c r="C21" s="178"/>
      <c r="D21" s="178"/>
      <c r="E21" s="178"/>
      <c r="F21" s="178"/>
      <c r="G21" s="178"/>
    </row>
    <row r="22" spans="1:7" x14ac:dyDescent="0.25">
      <c r="A22" s="10"/>
      <c r="B22" s="178"/>
      <c r="C22" s="178"/>
      <c r="D22" s="178"/>
      <c r="E22" s="178"/>
      <c r="F22" s="178"/>
      <c r="G22" s="178"/>
    </row>
    <row r="23" spans="1:7" x14ac:dyDescent="0.25">
      <c r="A23" s="10"/>
      <c r="B23" s="178"/>
      <c r="C23" s="178"/>
      <c r="D23" s="178"/>
      <c r="E23" s="178"/>
      <c r="F23" s="178"/>
      <c r="G23" s="178"/>
    </row>
    <row r="24" spans="1:7" x14ac:dyDescent="0.25">
      <c r="A24" s="10"/>
      <c r="B24" s="178"/>
      <c r="C24" s="178"/>
      <c r="D24" s="178"/>
      <c r="E24" s="178"/>
      <c r="F24" s="178"/>
      <c r="G24" s="178"/>
    </row>
    <row r="25" spans="1:7" x14ac:dyDescent="0.25">
      <c r="A25" s="10"/>
      <c r="B25" s="178"/>
      <c r="C25" s="178"/>
      <c r="D25" s="178"/>
      <c r="E25" s="178"/>
      <c r="F25" s="178"/>
      <c r="G25" s="178"/>
    </row>
    <row r="26" spans="1:7" x14ac:dyDescent="0.25">
      <c r="A26" s="10"/>
      <c r="B26" s="178"/>
      <c r="C26" s="178"/>
      <c r="D26" s="178"/>
      <c r="E26" s="178"/>
      <c r="F26" s="178"/>
      <c r="G26" s="178"/>
    </row>
    <row r="27" spans="1:7" x14ac:dyDescent="0.25">
      <c r="A27" s="10"/>
      <c r="B27" s="178"/>
      <c r="C27" s="178"/>
      <c r="D27" s="178"/>
      <c r="E27" s="178"/>
      <c r="F27" s="178"/>
      <c r="G27" s="178"/>
    </row>
    <row r="28" spans="1:7" x14ac:dyDescent="0.25">
      <c r="A28" s="10"/>
      <c r="B28" s="178"/>
      <c r="C28" s="178"/>
      <c r="D28" s="178"/>
      <c r="E28" s="178"/>
      <c r="F28" s="178"/>
      <c r="G28" s="178"/>
    </row>
    <row r="29" spans="1:7" x14ac:dyDescent="0.25">
      <c r="A29" s="10"/>
      <c r="B29" s="178"/>
      <c r="C29" s="178"/>
      <c r="D29" s="178"/>
      <c r="E29" s="178"/>
      <c r="F29" s="178"/>
      <c r="G29" s="178"/>
    </row>
    <row r="30" spans="1:7" x14ac:dyDescent="0.25">
      <c r="A30" s="10"/>
      <c r="B30" s="178"/>
      <c r="C30" s="178"/>
      <c r="D30" s="178"/>
      <c r="E30" s="178"/>
      <c r="F30" s="178"/>
      <c r="G30" s="178"/>
    </row>
    <row r="31" spans="1:7" x14ac:dyDescent="0.25">
      <c r="A31" s="10"/>
      <c r="B31" s="178"/>
      <c r="C31" s="178"/>
      <c r="D31" s="178"/>
      <c r="E31" s="178"/>
      <c r="F31" s="178"/>
      <c r="G31" s="178"/>
    </row>
    <row r="32" spans="1:7" x14ac:dyDescent="0.25">
      <c r="A32" s="10"/>
      <c r="B32" s="178"/>
      <c r="C32" s="178"/>
      <c r="D32" s="178"/>
      <c r="E32" s="178"/>
      <c r="F32" s="178"/>
      <c r="G32" s="178"/>
    </row>
    <row r="33" spans="1:7" x14ac:dyDescent="0.25">
      <c r="A33" s="10"/>
      <c r="B33" s="178"/>
      <c r="C33" s="178"/>
      <c r="D33" s="178"/>
      <c r="E33" s="178"/>
      <c r="F33" s="178"/>
      <c r="G33" s="178"/>
    </row>
    <row r="34" spans="1:7" x14ac:dyDescent="0.25">
      <c r="A34" s="10"/>
      <c r="B34" s="178"/>
      <c r="C34" s="178"/>
      <c r="D34" s="178"/>
      <c r="E34" s="178"/>
      <c r="F34" s="178"/>
      <c r="G34" s="178"/>
    </row>
    <row r="35" spans="1:7" x14ac:dyDescent="0.25">
      <c r="A35" s="10"/>
      <c r="B35" s="178"/>
      <c r="C35" s="178"/>
      <c r="D35" s="178"/>
      <c r="E35" s="178"/>
      <c r="F35" s="178"/>
      <c r="G35" s="178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76"/>
      <c r="C51" s="176"/>
      <c r="D51" s="176"/>
      <c r="E51" s="176"/>
      <c r="F51" s="176"/>
      <c r="G51" s="176"/>
    </row>
    <row r="52" spans="1:7" x14ac:dyDescent="0.25">
      <c r="B52" s="176"/>
      <c r="C52" s="176"/>
      <c r="D52" s="176"/>
      <c r="E52" s="176"/>
      <c r="F52" s="176"/>
      <c r="G52" s="176"/>
    </row>
    <row r="53" spans="1:7" x14ac:dyDescent="0.25">
      <c r="B53" s="176"/>
      <c r="C53" s="176"/>
      <c r="D53" s="176"/>
      <c r="E53" s="176"/>
      <c r="F53" s="176"/>
      <c r="G53" s="176"/>
    </row>
    <row r="54" spans="1:7" x14ac:dyDescent="0.25">
      <c r="B54" s="176"/>
      <c r="C54" s="176"/>
      <c r="D54" s="176"/>
      <c r="E54" s="176"/>
      <c r="F54" s="176"/>
      <c r="G54" s="176"/>
    </row>
    <row r="55" spans="1:7" x14ac:dyDescent="0.25">
      <c r="B55" s="176"/>
      <c r="C55" s="176"/>
      <c r="D55" s="176"/>
      <c r="E55" s="176"/>
      <c r="F55" s="176"/>
      <c r="G55" s="176"/>
    </row>
    <row r="56" spans="1:7" x14ac:dyDescent="0.25">
      <c r="B56" s="176"/>
      <c r="C56" s="176"/>
      <c r="D56" s="176"/>
      <c r="E56" s="176"/>
      <c r="F56" s="176"/>
      <c r="G56" s="176"/>
    </row>
    <row r="57" spans="1:7" x14ac:dyDescent="0.25">
      <c r="B57" s="176"/>
      <c r="C57" s="176"/>
      <c r="D57" s="176"/>
      <c r="E57" s="176"/>
      <c r="F57" s="176"/>
      <c r="G57" s="176"/>
    </row>
    <row r="58" spans="1:7" x14ac:dyDescent="0.25">
      <c r="B58" s="176"/>
      <c r="C58" s="176"/>
      <c r="D58" s="176"/>
      <c r="E58" s="176"/>
      <c r="F58" s="176"/>
      <c r="G58" s="176"/>
    </row>
    <row r="59" spans="1:7" x14ac:dyDescent="0.25">
      <c r="B59" s="176"/>
      <c r="C59" s="176"/>
      <c r="D59" s="176"/>
      <c r="E59" s="176"/>
      <c r="F59" s="176"/>
      <c r="G59" s="176"/>
    </row>
    <row r="60" spans="1:7" x14ac:dyDescent="0.25">
      <c r="B60" s="176"/>
      <c r="C60" s="176"/>
      <c r="D60" s="176"/>
      <c r="E60" s="176"/>
      <c r="F60" s="176"/>
      <c r="G60" s="176"/>
    </row>
    <row r="61" spans="1:7" x14ac:dyDescent="0.25">
      <c r="B61" s="176"/>
      <c r="C61" s="176"/>
      <c r="D61" s="176"/>
      <c r="E61" s="176"/>
      <c r="F61" s="176"/>
      <c r="G61" s="176"/>
    </row>
    <row r="62" spans="1:7" x14ac:dyDescent="0.25">
      <c r="B62" s="176"/>
      <c r="C62" s="176"/>
      <c r="D62" s="176"/>
      <c r="E62" s="176"/>
      <c r="F62" s="176"/>
      <c r="G62" s="176"/>
    </row>
    <row r="63" spans="1:7" x14ac:dyDescent="0.25">
      <c r="B63" s="176"/>
      <c r="C63" s="176"/>
      <c r="D63" s="176"/>
      <c r="E63" s="176"/>
      <c r="F63" s="176"/>
      <c r="G63" s="176"/>
    </row>
    <row r="64" spans="1:7" x14ac:dyDescent="0.25">
      <c r="B64" s="176"/>
      <c r="C64" s="176"/>
      <c r="D64" s="176"/>
      <c r="E64" s="176"/>
      <c r="F64" s="176"/>
      <c r="G64" s="176"/>
    </row>
    <row r="65" spans="2:7" x14ac:dyDescent="0.25">
      <c r="B65" s="176"/>
      <c r="C65" s="176"/>
      <c r="D65" s="176"/>
      <c r="E65" s="176"/>
      <c r="F65" s="176"/>
      <c r="G65" s="176"/>
    </row>
    <row r="66" spans="2:7" x14ac:dyDescent="0.25">
      <c r="B66" s="176"/>
      <c r="C66" s="176"/>
      <c r="D66" s="176"/>
      <c r="E66" s="176"/>
      <c r="F66" s="176"/>
      <c r="G66" s="176"/>
    </row>
    <row r="67" spans="2:7" x14ac:dyDescent="0.25">
      <c r="B67" s="176"/>
      <c r="C67" s="176"/>
      <c r="D67" s="176"/>
      <c r="E67" s="176"/>
      <c r="F67" s="176"/>
      <c r="G67" s="176"/>
    </row>
    <row r="68" spans="2:7" x14ac:dyDescent="0.25">
      <c r="B68" s="176"/>
      <c r="C68" s="176"/>
      <c r="D68" s="176"/>
      <c r="E68" s="176"/>
      <c r="F68" s="176"/>
      <c r="G68" s="176"/>
    </row>
    <row r="69" spans="2:7" x14ac:dyDescent="0.25">
      <c r="B69" s="176"/>
      <c r="C69" s="176"/>
      <c r="D69" s="176"/>
      <c r="E69" s="176"/>
      <c r="F69" s="176"/>
      <c r="G69" s="176"/>
    </row>
    <row r="70" spans="2:7" x14ac:dyDescent="0.25">
      <c r="B70" s="176"/>
      <c r="C70" s="176"/>
      <c r="D70" s="176"/>
      <c r="E70" s="176"/>
      <c r="F70" s="176"/>
      <c r="G70" s="176"/>
    </row>
    <row r="71" spans="2:7" x14ac:dyDescent="0.25">
      <c r="B71" s="176"/>
      <c r="C71" s="176"/>
      <c r="D71" s="176"/>
      <c r="E71" s="176"/>
      <c r="F71" s="176"/>
      <c r="G71" s="176"/>
    </row>
    <row r="72" spans="2:7" x14ac:dyDescent="0.25">
      <c r="B72" s="176"/>
      <c r="C72" s="176"/>
      <c r="D72" s="176"/>
      <c r="E72" s="176"/>
      <c r="F72" s="176"/>
      <c r="G72" s="176"/>
    </row>
    <row r="73" spans="2:7" x14ac:dyDescent="0.25">
      <c r="B73" s="176"/>
      <c r="C73" s="176"/>
      <c r="D73" s="176"/>
      <c r="E73" s="176"/>
      <c r="F73" s="176"/>
      <c r="G73" s="176"/>
    </row>
    <row r="74" spans="2:7" x14ac:dyDescent="0.25">
      <c r="B74" s="176"/>
      <c r="C74" s="176"/>
      <c r="D74" s="176"/>
      <c r="E74" s="176"/>
      <c r="F74" s="176"/>
      <c r="G74" s="176"/>
    </row>
    <row r="75" spans="2:7" x14ac:dyDescent="0.25">
      <c r="B75" s="176"/>
      <c r="C75" s="176"/>
      <c r="D75" s="176"/>
      <c r="E75" s="176"/>
      <c r="F75" s="176"/>
      <c r="G75" s="176"/>
    </row>
    <row r="76" spans="2:7" x14ac:dyDescent="0.25">
      <c r="B76" s="176"/>
      <c r="C76" s="176"/>
      <c r="D76" s="176"/>
      <c r="E76" s="176"/>
      <c r="F76" s="176"/>
      <c r="G76" s="176"/>
    </row>
    <row r="77" spans="2:7" x14ac:dyDescent="0.25">
      <c r="B77" s="176"/>
      <c r="C77" s="176"/>
      <c r="D77" s="176"/>
      <c r="E77" s="176"/>
      <c r="F77" s="176"/>
      <c r="G77" s="176"/>
    </row>
    <row r="78" spans="2:7" x14ac:dyDescent="0.25">
      <c r="B78" s="176"/>
      <c r="C78" s="176"/>
      <c r="D78" s="176"/>
      <c r="E78" s="176"/>
      <c r="F78" s="176"/>
      <c r="G78" s="176"/>
    </row>
    <row r="79" spans="2:7" x14ac:dyDescent="0.25">
      <c r="B79" s="176"/>
      <c r="C79" s="176"/>
      <c r="D79" s="176"/>
      <c r="E79" s="176"/>
      <c r="F79" s="176"/>
      <c r="G79" s="176"/>
    </row>
    <row r="80" spans="2:7" x14ac:dyDescent="0.25">
      <c r="B80" s="176"/>
      <c r="C80" s="176"/>
      <c r="D80" s="176"/>
      <c r="E80" s="176"/>
      <c r="F80" s="176"/>
      <c r="G80" s="176"/>
    </row>
    <row r="81" spans="2:7" x14ac:dyDescent="0.25">
      <c r="B81" s="176"/>
      <c r="C81" s="176"/>
      <c r="D81" s="176"/>
      <c r="E81" s="176"/>
      <c r="F81" s="176"/>
      <c r="G81" s="176"/>
    </row>
    <row r="82" spans="2:7" x14ac:dyDescent="0.25">
      <c r="B82" s="176"/>
      <c r="C82" s="176"/>
      <c r="D82" s="176"/>
      <c r="E82" s="176"/>
      <c r="F82" s="176"/>
      <c r="G82" s="176"/>
    </row>
    <row r="83" spans="2:7" x14ac:dyDescent="0.25">
      <c r="B83" s="176"/>
      <c r="C83" s="176"/>
      <c r="D83" s="176"/>
      <c r="E83" s="176"/>
      <c r="F83" s="176"/>
      <c r="G83" s="176"/>
    </row>
    <row r="84" spans="2:7" x14ac:dyDescent="0.25">
      <c r="B84" s="176"/>
      <c r="C84" s="176"/>
      <c r="D84" s="176"/>
      <c r="E84" s="176"/>
      <c r="F84" s="176"/>
      <c r="G84" s="176"/>
    </row>
    <row r="85" spans="2:7" x14ac:dyDescent="0.25">
      <c r="B85" s="176"/>
      <c r="C85" s="176"/>
      <c r="D85" s="176"/>
      <c r="E85" s="176"/>
      <c r="F85" s="176"/>
      <c r="G85" s="176"/>
    </row>
    <row r="86" spans="2:7" x14ac:dyDescent="0.25">
      <c r="B86" s="176"/>
      <c r="C86" s="176"/>
      <c r="D86" s="176"/>
      <c r="E86" s="176"/>
      <c r="F86" s="176"/>
      <c r="G86" s="176"/>
    </row>
    <row r="87" spans="2:7" x14ac:dyDescent="0.25">
      <c r="B87" s="176"/>
      <c r="C87" s="176"/>
      <c r="D87" s="176"/>
      <c r="E87" s="176"/>
      <c r="F87" s="176"/>
      <c r="G87" s="176"/>
    </row>
    <row r="88" spans="2:7" x14ac:dyDescent="0.25">
      <c r="B88" s="176"/>
      <c r="C88" s="176"/>
      <c r="D88" s="176"/>
      <c r="E88" s="176"/>
      <c r="F88" s="176"/>
      <c r="G88" s="176"/>
    </row>
    <row r="89" spans="2:7" x14ac:dyDescent="0.25">
      <c r="B89" s="176"/>
      <c r="C89" s="176"/>
      <c r="D89" s="176"/>
      <c r="E89" s="176"/>
      <c r="F89" s="176"/>
      <c r="G89" s="176"/>
    </row>
    <row r="90" spans="2:7" x14ac:dyDescent="0.25">
      <c r="B90" s="176"/>
      <c r="C90" s="176"/>
      <c r="D90" s="176"/>
      <c r="E90" s="176"/>
      <c r="F90" s="176"/>
      <c r="G90" s="176"/>
    </row>
    <row r="91" spans="2:7" x14ac:dyDescent="0.25">
      <c r="B91" s="176"/>
      <c r="C91" s="176"/>
      <c r="D91" s="176"/>
      <c r="E91" s="176"/>
      <c r="F91" s="176"/>
      <c r="G91" s="176"/>
    </row>
    <row r="92" spans="2:7" x14ac:dyDescent="0.25">
      <c r="B92" s="176"/>
      <c r="C92" s="176"/>
      <c r="D92" s="176"/>
      <c r="E92" s="176"/>
      <c r="F92" s="176"/>
      <c r="G92" s="176"/>
    </row>
    <row r="93" spans="2:7" x14ac:dyDescent="0.25">
      <c r="B93" s="176"/>
      <c r="C93" s="176"/>
      <c r="D93" s="176"/>
      <c r="E93" s="176"/>
      <c r="F93" s="176"/>
      <c r="G93" s="176"/>
    </row>
    <row r="94" spans="2:7" x14ac:dyDescent="0.25">
      <c r="B94" s="176"/>
      <c r="C94" s="176"/>
      <c r="D94" s="176"/>
      <c r="E94" s="176"/>
      <c r="F94" s="176"/>
      <c r="G94" s="176"/>
    </row>
    <row r="95" spans="2:7" x14ac:dyDescent="0.25">
      <c r="B95" s="176"/>
      <c r="C95" s="176"/>
      <c r="D95" s="176"/>
      <c r="E95" s="176"/>
      <c r="F95" s="176"/>
      <c r="G95" s="176"/>
    </row>
    <row r="96" spans="2:7" x14ac:dyDescent="0.25">
      <c r="B96" s="176"/>
      <c r="C96" s="176"/>
      <c r="D96" s="176"/>
      <c r="E96" s="176"/>
      <c r="F96" s="176"/>
      <c r="G96" s="176"/>
    </row>
    <row r="97" spans="2:7" x14ac:dyDescent="0.25">
      <c r="B97" s="176"/>
      <c r="C97" s="176"/>
      <c r="D97" s="176"/>
      <c r="E97" s="176"/>
      <c r="F97" s="176"/>
      <c r="G97" s="176"/>
    </row>
    <row r="98" spans="2:7" x14ac:dyDescent="0.25">
      <c r="B98" s="176"/>
      <c r="C98" s="176"/>
      <c r="D98" s="176"/>
      <c r="E98" s="176"/>
      <c r="F98" s="176"/>
      <c r="G98" s="176"/>
    </row>
    <row r="99" spans="2:7" x14ac:dyDescent="0.25">
      <c r="B99" s="176"/>
      <c r="C99" s="176"/>
      <c r="D99" s="176"/>
      <c r="E99" s="176"/>
      <c r="F99" s="176"/>
      <c r="G99" s="176"/>
    </row>
    <row r="100" spans="2:7" x14ac:dyDescent="0.25">
      <c r="B100" s="176"/>
      <c r="C100" s="176"/>
      <c r="D100" s="176"/>
      <c r="E100" s="176"/>
      <c r="F100" s="176"/>
      <c r="G100" s="176"/>
    </row>
    <row r="101" spans="2:7" x14ac:dyDescent="0.25">
      <c r="B101" s="176"/>
      <c r="C101" s="176"/>
      <c r="D101" s="176"/>
      <c r="E101" s="176"/>
      <c r="F101" s="176"/>
      <c r="G101" s="176"/>
    </row>
    <row r="102" spans="2:7" x14ac:dyDescent="0.25">
      <c r="B102" s="176"/>
      <c r="C102" s="176"/>
      <c r="D102" s="176"/>
      <c r="E102" s="176"/>
      <c r="F102" s="176"/>
      <c r="G102" s="176"/>
    </row>
    <row r="103" spans="2:7" x14ac:dyDescent="0.25">
      <c r="B103" s="176"/>
      <c r="C103" s="176"/>
      <c r="D103" s="176"/>
      <c r="E103" s="176"/>
      <c r="F103" s="176"/>
      <c r="G103" s="176"/>
    </row>
    <row r="104" spans="2:7" x14ac:dyDescent="0.25">
      <c r="B104" s="176"/>
      <c r="C104" s="176"/>
      <c r="D104" s="176"/>
      <c r="E104" s="176"/>
      <c r="F104" s="176"/>
      <c r="G104" s="176"/>
    </row>
    <row r="105" spans="2:7" x14ac:dyDescent="0.25">
      <c r="B105" s="176"/>
      <c r="C105" s="176"/>
      <c r="D105" s="176"/>
      <c r="E105" s="176"/>
      <c r="F105" s="176"/>
      <c r="G105" s="176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0.14062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23</v>
      </c>
      <c r="B1" s="202"/>
      <c r="C1" s="202"/>
      <c r="D1" s="203"/>
      <c r="E1" s="136" t="s">
        <v>20</v>
      </c>
      <c r="F1" s="135"/>
      <c r="W1">
        <v>30.126000000000001</v>
      </c>
    </row>
    <row r="2" spans="1:26" ht="20.100000000000001" customHeight="1" x14ac:dyDescent="0.25">
      <c r="A2" s="201" t="s">
        <v>24</v>
      </c>
      <c r="B2" s="202"/>
      <c r="C2" s="202"/>
      <c r="D2" s="203"/>
      <c r="E2" s="136" t="s">
        <v>18</v>
      </c>
      <c r="F2" s="135"/>
    </row>
    <row r="3" spans="1:26" ht="20.100000000000001" customHeight="1" x14ac:dyDescent="0.25">
      <c r="A3" s="201" t="s">
        <v>25</v>
      </c>
      <c r="B3" s="202"/>
      <c r="C3" s="202"/>
      <c r="D3" s="203"/>
      <c r="E3" s="136" t="s">
        <v>64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145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32</v>
      </c>
      <c r="E9" s="139" t="s">
        <v>62</v>
      </c>
      <c r="F9" s="139" t="s">
        <v>63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67</v>
      </c>
      <c r="B11" s="149">
        <f>'SO 13767'!L12</f>
        <v>0</v>
      </c>
      <c r="C11" s="149">
        <f>'SO 13767'!M12</f>
        <v>0</v>
      </c>
      <c r="D11" s="149">
        <f>'SO 13767'!I12</f>
        <v>0</v>
      </c>
      <c r="E11" s="150">
        <f>'SO 13767'!S12</f>
        <v>0.22</v>
      </c>
      <c r="F11" s="150">
        <f>'SO 13767'!V12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2" t="s">
        <v>66</v>
      </c>
      <c r="B12" s="151">
        <f>'SO 13767'!L14</f>
        <v>0</v>
      </c>
      <c r="C12" s="151">
        <f>'SO 13767'!M14</f>
        <v>0</v>
      </c>
      <c r="D12" s="151">
        <f>'SO 13767'!I14</f>
        <v>0</v>
      </c>
      <c r="E12" s="152">
        <f>'SO 13767'!S14</f>
        <v>0.22</v>
      </c>
      <c r="F12" s="152">
        <f>'SO 13767'!V14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0"/>
      <c r="F13" s="140"/>
    </row>
    <row r="14" spans="1:26" x14ac:dyDescent="0.25">
      <c r="A14" s="2" t="s">
        <v>68</v>
      </c>
      <c r="B14" s="151"/>
      <c r="C14" s="149"/>
      <c r="D14" s="149"/>
      <c r="E14" s="150"/>
      <c r="F14" s="150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69</v>
      </c>
      <c r="B15" s="149">
        <f>'SO 13767'!L36</f>
        <v>0</v>
      </c>
      <c r="C15" s="149">
        <f>'SO 13767'!M36</f>
        <v>0</v>
      </c>
      <c r="D15" s="149">
        <f>'SO 13767'!I36</f>
        <v>0</v>
      </c>
      <c r="E15" s="150">
        <f>'SO 13767'!S36</f>
        <v>2.41</v>
      </c>
      <c r="F15" s="150">
        <f>'SO 13767'!V36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70</v>
      </c>
      <c r="B16" s="149">
        <f>'SO 13767'!L41</f>
        <v>0</v>
      </c>
      <c r="C16" s="149">
        <f>'SO 13767'!M41</f>
        <v>0</v>
      </c>
      <c r="D16" s="149">
        <f>'SO 13767'!I41</f>
        <v>0</v>
      </c>
      <c r="E16" s="150">
        <f>'SO 13767'!S41</f>
        <v>0.26</v>
      </c>
      <c r="F16" s="150">
        <f>'SO 13767'!V41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68</v>
      </c>
      <c r="B17" s="151">
        <f>'SO 13767'!L43</f>
        <v>0</v>
      </c>
      <c r="C17" s="151">
        <f>'SO 13767'!M43</f>
        <v>0</v>
      </c>
      <c r="D17" s="151">
        <f>'SO 13767'!I43</f>
        <v>0</v>
      </c>
      <c r="E17" s="152">
        <f>'SO 13767'!S43</f>
        <v>2.67</v>
      </c>
      <c r="F17" s="152">
        <f>'SO 13767'!V43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71</v>
      </c>
      <c r="B19" s="151">
        <f>'SO 13767'!L44</f>
        <v>0</v>
      </c>
      <c r="C19" s="151">
        <f>'SO 13767'!M44</f>
        <v>0</v>
      </c>
      <c r="D19" s="151">
        <f>'SO 13767'!I44</f>
        <v>0</v>
      </c>
      <c r="E19" s="152">
        <f>'SO 13767'!S44</f>
        <v>2.89</v>
      </c>
      <c r="F19" s="152">
        <f>'SO 13767'!V44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pane ySplit="8" topLeftCell="A9" activePane="bottomLeft" state="frozen"/>
      <selection pane="bottomLeft" activeCell="F33" sqref="F3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0.140625" customWidth="1"/>
    <col min="28" max="16384" width="9.140625" hidden="1"/>
  </cols>
  <sheetData>
    <row r="1" spans="1:26" ht="20.100000000000001" customHeight="1" x14ac:dyDescent="0.25">
      <c r="A1" s="156"/>
      <c r="B1" s="204" t="s">
        <v>23</v>
      </c>
      <c r="C1" s="205"/>
      <c r="D1" s="205"/>
      <c r="E1" s="205"/>
      <c r="F1" s="205"/>
      <c r="G1" s="205"/>
      <c r="H1" s="206"/>
      <c r="I1" s="157" t="s">
        <v>82</v>
      </c>
      <c r="J1" s="156"/>
      <c r="K1" s="3"/>
      <c r="L1" s="3"/>
      <c r="M1" s="3"/>
      <c r="N1" s="3"/>
      <c r="O1" s="3"/>
      <c r="P1" s="5" t="s">
        <v>83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204" t="s">
        <v>24</v>
      </c>
      <c r="C2" s="205"/>
      <c r="D2" s="205"/>
      <c r="E2" s="205"/>
      <c r="F2" s="205"/>
      <c r="G2" s="205"/>
      <c r="H2" s="206"/>
      <c r="I2" s="157" t="s">
        <v>84</v>
      </c>
      <c r="J2" s="156"/>
      <c r="K2" s="3"/>
      <c r="L2" s="3"/>
      <c r="M2" s="3"/>
      <c r="N2" s="3"/>
      <c r="O2" s="3"/>
      <c r="P2" s="5" t="s">
        <v>85</v>
      </c>
      <c r="Q2" s="1"/>
      <c r="R2" s="1"/>
      <c r="S2" s="3"/>
      <c r="V2" s="3"/>
    </row>
    <row r="3" spans="1:26" ht="20.100000000000001" customHeight="1" x14ac:dyDescent="0.25">
      <c r="A3" s="156"/>
      <c r="B3" s="204" t="s">
        <v>25</v>
      </c>
      <c r="C3" s="205"/>
      <c r="D3" s="205"/>
      <c r="E3" s="205"/>
      <c r="F3" s="205"/>
      <c r="G3" s="205"/>
      <c r="H3" s="206"/>
      <c r="I3" s="157" t="s">
        <v>86</v>
      </c>
      <c r="J3" s="156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 x14ac:dyDescent="0.25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145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72</v>
      </c>
      <c r="B8" s="159" t="s">
        <v>73</v>
      </c>
      <c r="C8" s="159" t="s">
        <v>74</v>
      </c>
      <c r="D8" s="159" t="s">
        <v>75</v>
      </c>
      <c r="E8" s="159" t="s">
        <v>76</v>
      </c>
      <c r="F8" s="159" t="s">
        <v>77</v>
      </c>
      <c r="G8" s="159" t="s">
        <v>55</v>
      </c>
      <c r="H8" s="159" t="s">
        <v>56</v>
      </c>
      <c r="I8" s="159" t="s">
        <v>78</v>
      </c>
      <c r="J8" s="159"/>
      <c r="K8" s="159"/>
      <c r="L8" s="159"/>
      <c r="M8" s="159"/>
      <c r="N8" s="159"/>
      <c r="O8" s="159"/>
      <c r="P8" s="159" t="s">
        <v>79</v>
      </c>
      <c r="Q8" s="153"/>
      <c r="R8" s="153"/>
      <c r="S8" s="159" t="s">
        <v>80</v>
      </c>
      <c r="T8" s="155"/>
      <c r="U8" s="155"/>
      <c r="V8" s="159" t="s">
        <v>81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88</v>
      </c>
      <c r="C11" s="167" t="s">
        <v>89</v>
      </c>
      <c r="D11" s="163" t="s">
        <v>90</v>
      </c>
      <c r="E11" s="163" t="s">
        <v>91</v>
      </c>
      <c r="F11" s="164">
        <v>115.56</v>
      </c>
      <c r="G11" s="165">
        <v>0</v>
      </c>
      <c r="H11" s="165">
        <v>0</v>
      </c>
      <c r="I11" s="165">
        <f>ROUND(F11*(G11+H11),2)</f>
        <v>0</v>
      </c>
      <c r="J11" s="163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2">
        <v>1.92E-3</v>
      </c>
      <c r="Q11" s="158"/>
      <c r="R11" s="158">
        <v>1.92E-3</v>
      </c>
      <c r="S11" s="148">
        <f>ROUND(F11*(P11),3)</f>
        <v>0.222</v>
      </c>
      <c r="V11" s="162"/>
      <c r="Z11">
        <v>0</v>
      </c>
    </row>
    <row r="12" spans="1:26" x14ac:dyDescent="0.25">
      <c r="A12" s="148"/>
      <c r="B12" s="148"/>
      <c r="C12" s="148"/>
      <c r="D12" s="148" t="s">
        <v>67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68"/>
      <c r="Q12" s="148"/>
      <c r="R12" s="148"/>
      <c r="S12" s="168">
        <f>ROUND((SUM(S10:S11))/1,2)</f>
        <v>0.22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48"/>
      <c r="D14" s="2" t="s">
        <v>66</v>
      </c>
      <c r="E14" s="148"/>
      <c r="F14" s="162"/>
      <c r="G14" s="151">
        <f>ROUND((SUM(L9:L13))/2,2)</f>
        <v>0</v>
      </c>
      <c r="H14" s="151">
        <f>ROUND((SUM(M9:M13))/2,2)</f>
        <v>0</v>
      </c>
      <c r="I14" s="151">
        <f>ROUND((SUM(I9:I13))/2,2)</f>
        <v>0</v>
      </c>
      <c r="J14" s="149"/>
      <c r="K14" s="148"/>
      <c r="L14" s="149">
        <f>ROUND((SUM(L9:L13))/2,2)</f>
        <v>0</v>
      </c>
      <c r="M14" s="149">
        <f>ROUND((SUM(M9:M13))/2,2)</f>
        <v>0</v>
      </c>
      <c r="N14" s="148"/>
      <c r="O14" s="148"/>
      <c r="P14" s="168"/>
      <c r="Q14" s="148"/>
      <c r="R14" s="148"/>
      <c r="S14" s="168">
        <f>ROUND((SUM(S9:S13))/2,2)</f>
        <v>0.22</v>
      </c>
      <c r="T14" s="145"/>
      <c r="U14" s="145"/>
      <c r="V14" s="2">
        <f>ROUND((SUM(V9:V13))/2,2)</f>
        <v>0</v>
      </c>
    </row>
    <row r="15" spans="1:26" x14ac:dyDescent="0.25">
      <c r="A15" s="1"/>
      <c r="B15" s="1"/>
      <c r="C15" s="1"/>
      <c r="D15" s="1"/>
      <c r="E15" s="1"/>
      <c r="F15" s="158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25">
      <c r="A16" s="148"/>
      <c r="B16" s="148"/>
      <c r="C16" s="148"/>
      <c r="D16" s="2" t="s">
        <v>68</v>
      </c>
      <c r="E16" s="148"/>
      <c r="F16" s="162"/>
      <c r="G16" s="149"/>
      <c r="H16" s="149"/>
      <c r="I16" s="149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5"/>
      <c r="U16" s="145"/>
      <c r="V16" s="148"/>
      <c r="W16" s="145"/>
      <c r="X16" s="145"/>
      <c r="Y16" s="145"/>
      <c r="Z16" s="145"/>
    </row>
    <row r="17" spans="1:26" x14ac:dyDescent="0.25">
      <c r="A17" s="148"/>
      <c r="B17" s="148"/>
      <c r="C17" s="148"/>
      <c r="D17" s="148" t="s">
        <v>69</v>
      </c>
      <c r="E17" s="148"/>
      <c r="F17" s="162"/>
      <c r="G17" s="149"/>
      <c r="H17" s="149"/>
      <c r="I17" s="149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5"/>
      <c r="U17" s="145"/>
      <c r="V17" s="148"/>
      <c r="W17" s="145"/>
      <c r="X17" s="145"/>
      <c r="Y17" s="145"/>
      <c r="Z17" s="145"/>
    </row>
    <row r="18" spans="1:26" ht="35.1" customHeight="1" x14ac:dyDescent="0.25">
      <c r="A18" s="166"/>
      <c r="B18" s="163" t="s">
        <v>92</v>
      </c>
      <c r="C18" s="167" t="s">
        <v>93</v>
      </c>
      <c r="D18" s="163" t="s">
        <v>94</v>
      </c>
      <c r="E18" s="163" t="s">
        <v>95</v>
      </c>
      <c r="F18" s="164">
        <v>954</v>
      </c>
      <c r="G18" s="165">
        <v>0</v>
      </c>
      <c r="H18" s="165">
        <v>0</v>
      </c>
      <c r="I18" s="165">
        <f t="shared" ref="I18:I35" si="0">ROUND(F18*(G18+H18),2)</f>
        <v>0</v>
      </c>
      <c r="J18" s="163">
        <f t="shared" ref="J18:J35" si="1">ROUND(F18*(N18),2)</f>
        <v>0</v>
      </c>
      <c r="K18" s="1">
        <f t="shared" ref="K18:K35" si="2">ROUND(F18*(O18),2)</f>
        <v>0</v>
      </c>
      <c r="L18" s="1">
        <f t="shared" ref="L18:L35" si="3">ROUND(F18*(G18),2)</f>
        <v>0</v>
      </c>
      <c r="M18" s="1">
        <f t="shared" ref="M18:M35" si="4">ROUND(F18*(H18),2)</f>
        <v>0</v>
      </c>
      <c r="N18" s="1">
        <v>0</v>
      </c>
      <c r="O18" s="1"/>
      <c r="P18" s="162">
        <v>6.9999999999999994E-5</v>
      </c>
      <c r="Q18" s="158"/>
      <c r="R18" s="158">
        <v>6.9999999999999994E-5</v>
      </c>
      <c r="S18" s="148">
        <f>ROUND(F18*(P18),3)</f>
        <v>6.7000000000000004E-2</v>
      </c>
      <c r="V18" s="162"/>
      <c r="Z18">
        <v>0</v>
      </c>
    </row>
    <row r="19" spans="1:26" ht="24.95" customHeight="1" x14ac:dyDescent="0.25">
      <c r="A19" s="166"/>
      <c r="B19" s="163" t="s">
        <v>96</v>
      </c>
      <c r="C19" s="167" t="s">
        <v>97</v>
      </c>
      <c r="D19" s="163" t="s">
        <v>98</v>
      </c>
      <c r="E19" s="163" t="s">
        <v>91</v>
      </c>
      <c r="F19" s="164">
        <v>57.2</v>
      </c>
      <c r="G19" s="165">
        <v>0</v>
      </c>
      <c r="H19" s="165">
        <v>0</v>
      </c>
      <c r="I19" s="165">
        <f t="shared" si="0"/>
        <v>0</v>
      </c>
      <c r="J19" s="163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2">
        <v>1.0000000000000001E-5</v>
      </c>
      <c r="Q19" s="158"/>
      <c r="R19" s="158">
        <v>1.0000000000000001E-5</v>
      </c>
      <c r="S19" s="148">
        <f>ROUND(F19*(P19),3)</f>
        <v>1E-3</v>
      </c>
      <c r="V19" s="162"/>
      <c r="Z19">
        <v>0</v>
      </c>
    </row>
    <row r="20" spans="1:26" ht="24.95" customHeight="1" x14ac:dyDescent="0.25">
      <c r="A20" s="166"/>
      <c r="B20" s="163" t="s">
        <v>96</v>
      </c>
      <c r="C20" s="167" t="s">
        <v>99</v>
      </c>
      <c r="D20" s="163" t="s">
        <v>100</v>
      </c>
      <c r="E20" s="163" t="s">
        <v>101</v>
      </c>
      <c r="F20" s="164">
        <v>1</v>
      </c>
      <c r="G20" s="165">
        <v>0</v>
      </c>
      <c r="H20" s="165">
        <v>0</v>
      </c>
      <c r="I20" s="165">
        <f t="shared" si="0"/>
        <v>0</v>
      </c>
      <c r="J20" s="163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2">
        <v>8.0000000000000007E-5</v>
      </c>
      <c r="Q20" s="158"/>
      <c r="R20" s="158">
        <v>8.0000000000000007E-5</v>
      </c>
      <c r="S20" s="148">
        <f>ROUND(F20*(P20),3)</f>
        <v>0</v>
      </c>
      <c r="V20" s="162"/>
      <c r="Z20">
        <v>0</v>
      </c>
    </row>
    <row r="21" spans="1:26" ht="24.95" customHeight="1" x14ac:dyDescent="0.25">
      <c r="A21" s="166"/>
      <c r="B21" s="163" t="s">
        <v>96</v>
      </c>
      <c r="C21" s="167" t="s">
        <v>102</v>
      </c>
      <c r="D21" s="163" t="s">
        <v>103</v>
      </c>
      <c r="E21" s="163" t="s">
        <v>101</v>
      </c>
      <c r="F21" s="164">
        <v>21</v>
      </c>
      <c r="G21" s="165">
        <v>0</v>
      </c>
      <c r="H21" s="165">
        <v>0</v>
      </c>
      <c r="I21" s="165">
        <f t="shared" si="0"/>
        <v>0</v>
      </c>
      <c r="J21" s="163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58"/>
      <c r="Q21" s="158"/>
      <c r="R21" s="158"/>
      <c r="S21" s="148"/>
      <c r="V21" s="162"/>
      <c r="Z21">
        <v>0</v>
      </c>
    </row>
    <row r="22" spans="1:26" ht="24.95" customHeight="1" x14ac:dyDescent="0.25">
      <c r="A22" s="166"/>
      <c r="B22" s="163" t="s">
        <v>96</v>
      </c>
      <c r="C22" s="167" t="s">
        <v>104</v>
      </c>
      <c r="D22" s="163" t="s">
        <v>105</v>
      </c>
      <c r="E22" s="163" t="s">
        <v>101</v>
      </c>
      <c r="F22" s="164">
        <v>4</v>
      </c>
      <c r="G22" s="165">
        <v>0</v>
      </c>
      <c r="H22" s="165">
        <v>0</v>
      </c>
      <c r="I22" s="165">
        <f t="shared" si="0"/>
        <v>0</v>
      </c>
      <c r="J22" s="163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2">
        <v>2.0000000000000002E-5</v>
      </c>
      <c r="Q22" s="158"/>
      <c r="R22" s="158">
        <v>2.0000000000000002E-5</v>
      </c>
      <c r="S22" s="148">
        <f>ROUND(F22*(P22),3)</f>
        <v>0</v>
      </c>
      <c r="V22" s="162"/>
      <c r="Z22">
        <v>0</v>
      </c>
    </row>
    <row r="23" spans="1:26" ht="24.95" customHeight="1" x14ac:dyDescent="0.25">
      <c r="A23" s="166"/>
      <c r="B23" s="163" t="s">
        <v>96</v>
      </c>
      <c r="C23" s="167" t="s">
        <v>106</v>
      </c>
      <c r="D23" s="163" t="s">
        <v>143</v>
      </c>
      <c r="E23" s="163" t="s">
        <v>101</v>
      </c>
      <c r="F23" s="164">
        <v>2</v>
      </c>
      <c r="G23" s="165">
        <v>0</v>
      </c>
      <c r="H23" s="165">
        <v>0</v>
      </c>
      <c r="I23" s="165">
        <f t="shared" si="0"/>
        <v>0</v>
      </c>
      <c r="J23" s="163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2">
        <v>1.0000000000000001E-5</v>
      </c>
      <c r="Q23" s="158"/>
      <c r="R23" s="158">
        <v>1.0000000000000001E-5</v>
      </c>
      <c r="S23" s="148">
        <f>ROUND(F23*(P23),3)</f>
        <v>0</v>
      </c>
      <c r="V23" s="162"/>
      <c r="Z23">
        <v>0</v>
      </c>
    </row>
    <row r="24" spans="1:26" ht="24.95" customHeight="1" x14ac:dyDescent="0.25">
      <c r="A24" s="166"/>
      <c r="B24" s="163" t="s">
        <v>96</v>
      </c>
      <c r="C24" s="167" t="s">
        <v>108</v>
      </c>
      <c r="D24" s="163" t="s">
        <v>109</v>
      </c>
      <c r="E24" s="163" t="s">
        <v>91</v>
      </c>
      <c r="F24" s="164">
        <v>53.96</v>
      </c>
      <c r="G24" s="165">
        <v>0</v>
      </c>
      <c r="H24" s="165">
        <v>0</v>
      </c>
      <c r="I24" s="165">
        <f t="shared" si="0"/>
        <v>0</v>
      </c>
      <c r="J24" s="163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2">
        <v>1.4E-3</v>
      </c>
      <c r="Q24" s="158"/>
      <c r="R24" s="158">
        <v>1.4E-3</v>
      </c>
      <c r="S24" s="148">
        <f>ROUND(F24*(P24),3)</f>
        <v>7.5999999999999998E-2</v>
      </c>
      <c r="V24" s="162"/>
      <c r="Z24">
        <v>0</v>
      </c>
    </row>
    <row r="25" spans="1:26" ht="24.95" customHeight="1" x14ac:dyDescent="0.25">
      <c r="A25" s="166"/>
      <c r="B25" s="163" t="s">
        <v>96</v>
      </c>
      <c r="C25" s="167" t="s">
        <v>110</v>
      </c>
      <c r="D25" s="163" t="s">
        <v>111</v>
      </c>
      <c r="E25" s="163" t="s">
        <v>101</v>
      </c>
      <c r="F25" s="164">
        <v>2</v>
      </c>
      <c r="G25" s="165">
        <v>0</v>
      </c>
      <c r="H25" s="165">
        <v>0</v>
      </c>
      <c r="I25" s="165">
        <f t="shared" si="0"/>
        <v>0</v>
      </c>
      <c r="J25" s="163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2">
        <v>3.5E-4</v>
      </c>
      <c r="Q25" s="158"/>
      <c r="R25" s="158">
        <v>3.5E-4</v>
      </c>
      <c r="S25" s="148">
        <f>ROUND(F25*(P25),3)</f>
        <v>1E-3</v>
      </c>
      <c r="V25" s="162"/>
      <c r="Z25">
        <v>0</v>
      </c>
    </row>
    <row r="26" spans="1:26" ht="24.95" customHeight="1" x14ac:dyDescent="0.25">
      <c r="A26" s="166"/>
      <c r="B26" s="163" t="s">
        <v>96</v>
      </c>
      <c r="C26" s="167" t="s">
        <v>112</v>
      </c>
      <c r="D26" s="163" t="s">
        <v>113</v>
      </c>
      <c r="E26" s="163" t="s">
        <v>101</v>
      </c>
      <c r="F26" s="164">
        <v>1</v>
      </c>
      <c r="G26" s="165">
        <v>0</v>
      </c>
      <c r="H26" s="165">
        <v>0</v>
      </c>
      <c r="I26" s="165">
        <f t="shared" si="0"/>
        <v>0</v>
      </c>
      <c r="J26" s="163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58"/>
      <c r="Q26" s="158"/>
      <c r="R26" s="158"/>
      <c r="S26" s="148"/>
      <c r="V26" s="162"/>
      <c r="Z26">
        <v>0</v>
      </c>
    </row>
    <row r="27" spans="1:26" ht="24.95" customHeight="1" x14ac:dyDescent="0.25">
      <c r="A27" s="166"/>
      <c r="B27" s="163" t="s">
        <v>92</v>
      </c>
      <c r="C27" s="167" t="s">
        <v>114</v>
      </c>
      <c r="D27" s="163" t="s">
        <v>115</v>
      </c>
      <c r="E27" s="163" t="s">
        <v>101</v>
      </c>
      <c r="F27" s="164">
        <v>1</v>
      </c>
      <c r="G27" s="165">
        <v>0</v>
      </c>
      <c r="H27" s="165">
        <v>0</v>
      </c>
      <c r="I27" s="165">
        <f t="shared" si="0"/>
        <v>0</v>
      </c>
      <c r="J27" s="163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58"/>
      <c r="Q27" s="158"/>
      <c r="R27" s="158"/>
      <c r="S27" s="148"/>
      <c r="V27" s="162"/>
      <c r="Z27">
        <v>0</v>
      </c>
    </row>
    <row r="28" spans="1:26" ht="24.95" customHeight="1" x14ac:dyDescent="0.25">
      <c r="A28" s="166"/>
      <c r="B28" s="163" t="s">
        <v>116</v>
      </c>
      <c r="C28" s="167" t="s">
        <v>117</v>
      </c>
      <c r="D28" s="163" t="s">
        <v>118</v>
      </c>
      <c r="E28" s="163" t="s">
        <v>119</v>
      </c>
      <c r="F28" s="164">
        <v>59.4</v>
      </c>
      <c r="G28" s="165">
        <v>0</v>
      </c>
      <c r="H28" s="165">
        <v>0</v>
      </c>
      <c r="I28" s="165">
        <f t="shared" si="0"/>
        <v>0</v>
      </c>
      <c r="J28" s="163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62">
        <v>5.0000000000000001E-3</v>
      </c>
      <c r="Q28" s="158"/>
      <c r="R28" s="158">
        <v>5.0000000000000001E-3</v>
      </c>
      <c r="S28" s="148">
        <f>ROUND(F28*(P28),3)</f>
        <v>0.29699999999999999</v>
      </c>
      <c r="V28" s="162"/>
      <c r="Z28">
        <v>0</v>
      </c>
    </row>
    <row r="29" spans="1:26" ht="24.95" customHeight="1" x14ac:dyDescent="0.25">
      <c r="A29" s="166"/>
      <c r="B29" s="163" t="s">
        <v>116</v>
      </c>
      <c r="C29" s="167" t="s">
        <v>120</v>
      </c>
      <c r="D29" s="163" t="s">
        <v>121</v>
      </c>
      <c r="E29" s="163" t="s">
        <v>122</v>
      </c>
      <c r="F29" s="164">
        <v>60</v>
      </c>
      <c r="G29" s="165">
        <v>0</v>
      </c>
      <c r="H29" s="165">
        <v>0</v>
      </c>
      <c r="I29" s="165">
        <f t="shared" si="0"/>
        <v>0</v>
      </c>
      <c r="J29" s="163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2">
        <v>2.8900000000000002E-3</v>
      </c>
      <c r="Q29" s="158"/>
      <c r="R29" s="158">
        <v>2.8900000000000002E-3</v>
      </c>
      <c r="S29" s="148">
        <f>ROUND(F29*(P29),3)</f>
        <v>0.17299999999999999</v>
      </c>
      <c r="V29" s="162"/>
      <c r="Z29">
        <v>0</v>
      </c>
    </row>
    <row r="30" spans="1:26" ht="24.95" customHeight="1" x14ac:dyDescent="0.25">
      <c r="A30" s="166"/>
      <c r="B30" s="163" t="s">
        <v>116</v>
      </c>
      <c r="C30" s="167" t="s">
        <v>123</v>
      </c>
      <c r="D30" s="163" t="s">
        <v>124</v>
      </c>
      <c r="E30" s="163" t="s">
        <v>122</v>
      </c>
      <c r="F30" s="164">
        <v>72</v>
      </c>
      <c r="G30" s="165">
        <v>0</v>
      </c>
      <c r="H30" s="165">
        <v>0</v>
      </c>
      <c r="I30" s="165">
        <f t="shared" si="0"/>
        <v>0</v>
      </c>
      <c r="J30" s="163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2">
        <v>5.3699999999999998E-3</v>
      </c>
      <c r="Q30" s="158"/>
      <c r="R30" s="158">
        <v>5.3699999999999998E-3</v>
      </c>
      <c r="S30" s="148">
        <f>ROUND(F30*(P30),3)</f>
        <v>0.38700000000000001</v>
      </c>
      <c r="V30" s="162"/>
      <c r="Z30">
        <v>0</v>
      </c>
    </row>
    <row r="31" spans="1:26" ht="24.95" customHeight="1" x14ac:dyDescent="0.25">
      <c r="A31" s="166"/>
      <c r="B31" s="163" t="s">
        <v>116</v>
      </c>
      <c r="C31" s="167" t="s">
        <v>125</v>
      </c>
      <c r="D31" s="163" t="s">
        <v>126</v>
      </c>
      <c r="E31" s="163" t="s">
        <v>122</v>
      </c>
      <c r="F31" s="164">
        <v>63</v>
      </c>
      <c r="G31" s="165">
        <v>0</v>
      </c>
      <c r="H31" s="165">
        <v>0</v>
      </c>
      <c r="I31" s="165">
        <f t="shared" si="0"/>
        <v>0</v>
      </c>
      <c r="J31" s="163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2">
        <v>8.8999999999999999E-3</v>
      </c>
      <c r="Q31" s="158"/>
      <c r="R31" s="158">
        <v>8.8999999999999999E-3</v>
      </c>
      <c r="S31" s="148">
        <f>ROUND(F31*(P31),3)</f>
        <v>0.56100000000000005</v>
      </c>
      <c r="V31" s="162"/>
      <c r="Z31">
        <v>0</v>
      </c>
    </row>
    <row r="32" spans="1:26" ht="24.95" customHeight="1" x14ac:dyDescent="0.25">
      <c r="A32" s="166"/>
      <c r="B32" s="163" t="s">
        <v>92</v>
      </c>
      <c r="C32" s="167" t="s">
        <v>127</v>
      </c>
      <c r="D32" s="163" t="s">
        <v>128</v>
      </c>
      <c r="E32" s="163" t="s">
        <v>129</v>
      </c>
      <c r="F32" s="164">
        <v>2.4049999999999998</v>
      </c>
      <c r="G32" s="165">
        <v>0</v>
      </c>
      <c r="H32" s="165">
        <v>0</v>
      </c>
      <c r="I32" s="165">
        <f t="shared" si="0"/>
        <v>0</v>
      </c>
      <c r="J32" s="163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v>0</v>
      </c>
      <c r="O32" s="1"/>
      <c r="P32" s="158"/>
      <c r="Q32" s="158"/>
      <c r="R32" s="158"/>
      <c r="S32" s="148"/>
      <c r="V32" s="162"/>
      <c r="Z32">
        <v>0</v>
      </c>
    </row>
    <row r="33" spans="1:26" ht="24.95" customHeight="1" x14ac:dyDescent="0.25">
      <c r="A33" s="166"/>
      <c r="B33" s="163" t="s">
        <v>116</v>
      </c>
      <c r="C33" s="167" t="s">
        <v>130</v>
      </c>
      <c r="D33" s="163" t="s">
        <v>131</v>
      </c>
      <c r="E33" s="163" t="s">
        <v>132</v>
      </c>
      <c r="F33" s="164">
        <v>28</v>
      </c>
      <c r="G33" s="165">
        <v>0</v>
      </c>
      <c r="H33" s="165">
        <v>0</v>
      </c>
      <c r="I33" s="165">
        <f t="shared" si="0"/>
        <v>0</v>
      </c>
      <c r="J33" s="163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v>0</v>
      </c>
      <c r="O33" s="1"/>
      <c r="P33" s="162">
        <v>2.2200000000000001E-2</v>
      </c>
      <c r="Q33" s="158"/>
      <c r="R33" s="158">
        <v>2.2200000000000001E-2</v>
      </c>
      <c r="S33" s="148">
        <f>ROUND(F33*(P33),3)</f>
        <v>0.622</v>
      </c>
      <c r="V33" s="162"/>
      <c r="Z33">
        <v>0</v>
      </c>
    </row>
    <row r="34" spans="1:26" ht="24.95" customHeight="1" x14ac:dyDescent="0.25">
      <c r="A34" s="166"/>
      <c r="B34" s="163" t="s">
        <v>96</v>
      </c>
      <c r="C34" s="167" t="s">
        <v>133</v>
      </c>
      <c r="D34" s="163" t="s">
        <v>144</v>
      </c>
      <c r="E34" s="163" t="s">
        <v>91</v>
      </c>
      <c r="F34" s="164">
        <v>57.2</v>
      </c>
      <c r="G34" s="165">
        <v>0</v>
      </c>
      <c r="H34" s="165">
        <v>0</v>
      </c>
      <c r="I34" s="165">
        <f t="shared" si="0"/>
        <v>0</v>
      </c>
      <c r="J34" s="163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v>0</v>
      </c>
      <c r="O34" s="1"/>
      <c r="P34" s="162">
        <v>2.0000000000000002E-5</v>
      </c>
      <c r="Q34" s="158"/>
      <c r="R34" s="158">
        <v>2.0000000000000002E-5</v>
      </c>
      <c r="S34" s="148">
        <f>ROUND(F34*(P34),3)</f>
        <v>1E-3</v>
      </c>
      <c r="V34" s="162"/>
      <c r="Z34">
        <v>0</v>
      </c>
    </row>
    <row r="35" spans="1:26" ht="24.95" customHeight="1" x14ac:dyDescent="0.25">
      <c r="A35" s="166"/>
      <c r="B35" s="163" t="s">
        <v>116</v>
      </c>
      <c r="C35" s="167" t="s">
        <v>135</v>
      </c>
      <c r="D35" s="163" t="s">
        <v>136</v>
      </c>
      <c r="E35" s="163" t="s">
        <v>122</v>
      </c>
      <c r="F35" s="164">
        <v>162</v>
      </c>
      <c r="G35" s="165">
        <v>0</v>
      </c>
      <c r="H35" s="165">
        <v>0</v>
      </c>
      <c r="I35" s="165">
        <f t="shared" si="0"/>
        <v>0</v>
      </c>
      <c r="J35" s="163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2">
        <v>1.3600000000000001E-3</v>
      </c>
      <c r="Q35" s="158"/>
      <c r="R35" s="158">
        <v>1.3600000000000001E-3</v>
      </c>
      <c r="S35" s="148">
        <f>ROUND(F35*(P35),3)</f>
        <v>0.22</v>
      </c>
      <c r="V35" s="162"/>
      <c r="Z35">
        <v>0</v>
      </c>
    </row>
    <row r="36" spans="1:26" x14ac:dyDescent="0.25">
      <c r="A36" s="148"/>
      <c r="B36" s="148"/>
      <c r="C36" s="148"/>
      <c r="D36" s="148" t="s">
        <v>69</v>
      </c>
      <c r="E36" s="148"/>
      <c r="F36" s="162"/>
      <c r="G36" s="151">
        <f>ROUND((SUM(L17:L35))/1,2)</f>
        <v>0</v>
      </c>
      <c r="H36" s="151">
        <f>ROUND((SUM(M17:M35))/1,2)</f>
        <v>0</v>
      </c>
      <c r="I36" s="151">
        <f>ROUND((SUM(I17:I35))/1,2)</f>
        <v>0</v>
      </c>
      <c r="J36" s="148"/>
      <c r="K36" s="148"/>
      <c r="L36" s="148">
        <f>ROUND((SUM(L17:L35))/1,2)</f>
        <v>0</v>
      </c>
      <c r="M36" s="148">
        <f>ROUND((SUM(M17:M35))/1,2)</f>
        <v>0</v>
      </c>
      <c r="N36" s="148"/>
      <c r="O36" s="148"/>
      <c r="P36" s="168"/>
      <c r="Q36" s="148"/>
      <c r="R36" s="148"/>
      <c r="S36" s="168">
        <f>ROUND((SUM(S17:S35))/1,2)</f>
        <v>2.41</v>
      </c>
      <c r="T36" s="145"/>
      <c r="U36" s="145"/>
      <c r="V36" s="2">
        <f>ROUND((SUM(V17:V35))/1,2)</f>
        <v>0</v>
      </c>
      <c r="W36" s="145"/>
      <c r="X36" s="145"/>
      <c r="Y36" s="145"/>
      <c r="Z36" s="145"/>
    </row>
    <row r="37" spans="1:26" x14ac:dyDescent="0.25">
      <c r="A37" s="1"/>
      <c r="B37" s="1"/>
      <c r="C37" s="1"/>
      <c r="D37" s="1"/>
      <c r="E37" s="1"/>
      <c r="F37" s="158"/>
      <c r="G37" s="141"/>
      <c r="H37" s="141"/>
      <c r="I37" s="141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48"/>
      <c r="B38" s="148"/>
      <c r="C38" s="148"/>
      <c r="D38" s="148" t="s">
        <v>70</v>
      </c>
      <c r="E38" s="148"/>
      <c r="F38" s="162"/>
      <c r="G38" s="149"/>
      <c r="H38" s="149"/>
      <c r="I38" s="149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5"/>
      <c r="U38" s="145"/>
      <c r="V38" s="148"/>
      <c r="W38" s="145"/>
      <c r="X38" s="145"/>
      <c r="Y38" s="145"/>
      <c r="Z38" s="145"/>
    </row>
    <row r="39" spans="1:26" ht="24.95" customHeight="1" x14ac:dyDescent="0.25">
      <c r="A39" s="166"/>
      <c r="B39" s="163" t="s">
        <v>137</v>
      </c>
      <c r="C39" s="167" t="s">
        <v>138</v>
      </c>
      <c r="D39" s="163" t="s">
        <v>139</v>
      </c>
      <c r="E39" s="163" t="s">
        <v>91</v>
      </c>
      <c r="F39" s="164">
        <v>226.25800000000001</v>
      </c>
      <c r="G39" s="165">
        <v>0</v>
      </c>
      <c r="H39" s="165">
        <v>0</v>
      </c>
      <c r="I39" s="165">
        <f>ROUND(F39*(G39+H39),2)</f>
        <v>0</v>
      </c>
      <c r="J39" s="163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2">
        <v>8.4999999999999995E-4</v>
      </c>
      <c r="Q39" s="158"/>
      <c r="R39" s="158">
        <v>8.4999999999999995E-4</v>
      </c>
      <c r="S39" s="148">
        <f>ROUND(F39*(P39),3)</f>
        <v>0.192</v>
      </c>
      <c r="V39" s="162"/>
      <c r="Z39">
        <v>0</v>
      </c>
    </row>
    <row r="40" spans="1:26" ht="24.95" customHeight="1" x14ac:dyDescent="0.25">
      <c r="A40" s="166"/>
      <c r="B40" s="163" t="s">
        <v>137</v>
      </c>
      <c r="C40" s="167" t="s">
        <v>140</v>
      </c>
      <c r="D40" s="163" t="s">
        <v>141</v>
      </c>
      <c r="E40" s="163" t="s">
        <v>91</v>
      </c>
      <c r="F40" s="164">
        <v>226.25800000000001</v>
      </c>
      <c r="G40" s="165">
        <v>0</v>
      </c>
      <c r="H40" s="165">
        <v>0</v>
      </c>
      <c r="I40" s="165">
        <f>ROUND(F40*(G40+H40),2)</f>
        <v>0</v>
      </c>
      <c r="J40" s="163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2">
        <v>2.9999999999999997E-4</v>
      </c>
      <c r="Q40" s="158"/>
      <c r="R40" s="158">
        <v>2.9999999999999997E-4</v>
      </c>
      <c r="S40" s="148">
        <f>ROUND(F40*(P40),3)</f>
        <v>6.8000000000000005E-2</v>
      </c>
      <c r="V40" s="162"/>
      <c r="Z40">
        <v>0</v>
      </c>
    </row>
    <row r="41" spans="1:26" x14ac:dyDescent="0.25">
      <c r="A41" s="148"/>
      <c r="B41" s="148"/>
      <c r="C41" s="148"/>
      <c r="D41" s="148" t="s">
        <v>70</v>
      </c>
      <c r="E41" s="148"/>
      <c r="F41" s="162"/>
      <c r="G41" s="151">
        <f>ROUND((SUM(L38:L40))/1,2)</f>
        <v>0</v>
      </c>
      <c r="H41" s="151">
        <f>ROUND((SUM(M38:M40))/1,2)</f>
        <v>0</v>
      </c>
      <c r="I41" s="151">
        <f>ROUND((SUM(I38:I40))/1,2)</f>
        <v>0</v>
      </c>
      <c r="J41" s="148"/>
      <c r="K41" s="148"/>
      <c r="L41" s="148">
        <f>ROUND((SUM(L38:L40))/1,2)</f>
        <v>0</v>
      </c>
      <c r="M41" s="148">
        <f>ROUND((SUM(M38:M40))/1,2)</f>
        <v>0</v>
      </c>
      <c r="N41" s="148"/>
      <c r="O41" s="148"/>
      <c r="P41" s="168"/>
      <c r="Q41" s="1"/>
      <c r="R41" s="1"/>
      <c r="S41" s="168">
        <f>ROUND((SUM(S38:S40))/1,2)</f>
        <v>0.26</v>
      </c>
      <c r="T41" s="169"/>
      <c r="U41" s="169"/>
      <c r="V41" s="2">
        <f>ROUND((SUM(V38:V40))/1,2)</f>
        <v>0</v>
      </c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68</v>
      </c>
      <c r="E43" s="148"/>
      <c r="F43" s="162"/>
      <c r="G43" s="151">
        <f>ROUND((SUM(L16:L42))/2,2)</f>
        <v>0</v>
      </c>
      <c r="H43" s="151">
        <f>ROUND((SUM(M16:M42))/2,2)</f>
        <v>0</v>
      </c>
      <c r="I43" s="151">
        <f>ROUND((SUM(I16:I42))/2,2)</f>
        <v>0</v>
      </c>
      <c r="J43" s="148"/>
      <c r="K43" s="148"/>
      <c r="L43" s="148">
        <f>ROUND((SUM(L16:L42))/2,2)</f>
        <v>0</v>
      </c>
      <c r="M43" s="148">
        <f>ROUND((SUM(M16:M42))/2,2)</f>
        <v>0</v>
      </c>
      <c r="N43" s="148"/>
      <c r="O43" s="148"/>
      <c r="P43" s="168"/>
      <c r="Q43" s="1"/>
      <c r="R43" s="1"/>
      <c r="S43" s="168">
        <f>ROUND((SUM(S16:S42))/2,2)</f>
        <v>2.67</v>
      </c>
      <c r="V43" s="2">
        <f>ROUND((SUM(V16:V42))/2,2)</f>
        <v>0</v>
      </c>
    </row>
    <row r="44" spans="1:26" x14ac:dyDescent="0.25">
      <c r="A44" s="170"/>
      <c r="B44" s="170"/>
      <c r="C44" s="170"/>
      <c r="D44" s="170" t="s">
        <v>71</v>
      </c>
      <c r="E44" s="170"/>
      <c r="F44" s="171"/>
      <c r="G44" s="172">
        <f>ROUND((SUM(L9:L43))/3,2)</f>
        <v>0</v>
      </c>
      <c r="H44" s="172">
        <f>ROUND((SUM(M9:M43))/3,2)</f>
        <v>0</v>
      </c>
      <c r="I44" s="172">
        <f>ROUND((SUM(I9:I43))/3,2)</f>
        <v>0</v>
      </c>
      <c r="J44" s="170"/>
      <c r="K44" s="170">
        <f>ROUND((SUM(K9:K43))/3,2)</f>
        <v>0</v>
      </c>
      <c r="L44" s="170">
        <f>ROUND((SUM(L9:L43))/3,2)</f>
        <v>0</v>
      </c>
      <c r="M44" s="170">
        <f>ROUND((SUM(M9:M43))/3,2)</f>
        <v>0</v>
      </c>
      <c r="N44" s="170"/>
      <c r="O44" s="170"/>
      <c r="P44" s="171"/>
      <c r="Q44" s="170"/>
      <c r="R44" s="170"/>
      <c r="S44" s="171">
        <f>ROUND((SUM(S9:S43))/3,2)</f>
        <v>2.89</v>
      </c>
      <c r="T44" s="173"/>
      <c r="U44" s="173"/>
      <c r="V44" s="170">
        <f>ROUND((SUM(V9:V43))/3,2)</f>
        <v>0</v>
      </c>
      <c r="Z44">
        <f>(SUM(Z9:Z43))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Stojisko komunálneho odpadu / Ulica Nová - 12 kontajnerov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0.425781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9" t="s">
        <v>1</v>
      </c>
      <c r="C2" s="190"/>
      <c r="D2" s="190"/>
      <c r="E2" s="190"/>
      <c r="F2" s="190"/>
      <c r="G2" s="190"/>
      <c r="H2" s="190"/>
      <c r="I2" s="190"/>
      <c r="J2" s="191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92" t="s">
        <v>23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95" t="s">
        <v>24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95" t="s">
        <v>25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'Kryci_list 13765'!D16+'Kryci_list 13766'!D16+'Kryci_list 13767'!D16</f>
        <v>0</v>
      </c>
      <c r="E16" s="89">
        <f>'Kryci_list 13765'!E16+'Kryci_list 13766'!E16+'Kryci_list 13767'!E16</f>
        <v>0</v>
      </c>
      <c r="F16" s="99">
        <f>'Kryci_list 13765'!F16+'Kryci_list 13766'!F16+'Kryci_list 13767'!F16</f>
        <v>0</v>
      </c>
      <c r="G16" s="52">
        <v>6</v>
      </c>
      <c r="H16" s="108" t="s">
        <v>35</v>
      </c>
      <c r="I16" s="119"/>
      <c r="J16" s="111">
        <f>Rekapitulácia!F10</f>
        <v>0</v>
      </c>
    </row>
    <row r="17" spans="1:10" ht="18" customHeight="1" x14ac:dyDescent="0.25">
      <c r="A17" s="11"/>
      <c r="B17" s="59">
        <v>2</v>
      </c>
      <c r="C17" s="63" t="s">
        <v>30</v>
      </c>
      <c r="D17" s="70">
        <f>'Kryci_list 13765'!D17+'Kryci_list 13766'!D17+'Kryci_list 13767'!D17</f>
        <v>0</v>
      </c>
      <c r="E17" s="68">
        <f>'Kryci_list 13765'!E17+'Kryci_list 13766'!E17+'Kryci_list 13767'!E17</f>
        <v>0</v>
      </c>
      <c r="F17" s="73">
        <f>'Kryci_list 13765'!F17+'Kryci_list 13766'!F17+'Kryci_list 13767'!F17</f>
        <v>0</v>
      </c>
      <c r="G17" s="53">
        <v>7</v>
      </c>
      <c r="H17" s="109" t="s">
        <v>36</v>
      </c>
      <c r="I17" s="119"/>
      <c r="J17" s="112">
        <f>Rekapitulácia!E10</f>
        <v>0</v>
      </c>
    </row>
    <row r="18" spans="1:10" ht="18" customHeight="1" x14ac:dyDescent="0.25">
      <c r="A18" s="11"/>
      <c r="B18" s="60">
        <v>3</v>
      </c>
      <c r="C18" s="64" t="s">
        <v>31</v>
      </c>
      <c r="D18" s="71">
        <f>'Kryci_list 13765'!D18+'Kryci_list 13766'!D18+'Kryci_list 13767'!D18</f>
        <v>0</v>
      </c>
      <c r="E18" s="69">
        <f>'Kryci_list 13765'!E18+'Kryci_list 13766'!E18+'Kryci_list 13767'!E18</f>
        <v>0</v>
      </c>
      <c r="F18" s="74">
        <f>'Kryci_list 13765'!F18+'Kryci_list 13766'!F18+'Kryci_list 13767'!F18</f>
        <v>0</v>
      </c>
      <c r="G18" s="53">
        <v>8</v>
      </c>
      <c r="H18" s="109" t="s">
        <v>37</v>
      </c>
      <c r="I18" s="119"/>
      <c r="J18" s="112">
        <f>Rekapitulácia!D10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10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10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10" ht="18" customHeight="1" x14ac:dyDescent="0.25">
      <c r="A22" s="11"/>
      <c r="B22" s="52">
        <v>11</v>
      </c>
      <c r="C22" s="55" t="s">
        <v>46</v>
      </c>
      <c r="D22" s="79"/>
      <c r="E22" s="82"/>
      <c r="F22" s="73">
        <f>'Kryci_list 13765'!F22+'Kryci_list 13766'!F22+'Kryci_list 13767'!F22</f>
        <v>0</v>
      </c>
      <c r="G22" s="52">
        <v>16</v>
      </c>
      <c r="H22" s="108" t="s">
        <v>52</v>
      </c>
      <c r="I22" s="119"/>
      <c r="J22" s="111">
        <f>'Kryci_list 13765'!J22+'Kryci_list 13766'!J22+'Kryci_list 13767'!J22</f>
        <v>0</v>
      </c>
    </row>
    <row r="23" spans="1:10" ht="18" customHeight="1" x14ac:dyDescent="0.25">
      <c r="A23" s="11"/>
      <c r="B23" s="53">
        <v>12</v>
      </c>
      <c r="C23" s="56" t="s">
        <v>47</v>
      </c>
      <c r="D23" s="58"/>
      <c r="E23" s="82"/>
      <c r="F23" s="74">
        <f>'Kryci_list 13765'!F23+'Kryci_list 13766'!F23+'Kryci_list 13767'!F23</f>
        <v>0</v>
      </c>
      <c r="G23" s="53">
        <v>17</v>
      </c>
      <c r="H23" s="109" t="s">
        <v>53</v>
      </c>
      <c r="I23" s="119"/>
      <c r="J23" s="112">
        <f>'Kryci_list 13765'!J23+'Kryci_list 13766'!J23+'Kryci_list 13767'!J23</f>
        <v>0</v>
      </c>
    </row>
    <row r="24" spans="1:10" ht="18" customHeight="1" x14ac:dyDescent="0.25">
      <c r="A24" s="11"/>
      <c r="B24" s="53">
        <v>13</v>
      </c>
      <c r="C24" s="56" t="s">
        <v>48</v>
      </c>
      <c r="D24" s="58"/>
      <c r="E24" s="82"/>
      <c r="F24" s="74">
        <f>'Kryci_list 13765'!F24+'Kryci_list 13766'!F24+'Kryci_list 13767'!F24</f>
        <v>0</v>
      </c>
      <c r="G24" s="53">
        <v>18</v>
      </c>
      <c r="H24" s="109" t="s">
        <v>54</v>
      </c>
      <c r="I24" s="119"/>
      <c r="J24" s="112">
        <f>'Kryci_list 13765'!J24+'Kryci_list 13766'!J24+'Kryci_list 13767'!J24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2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10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10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10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Rekapitulácia!B11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Rekapitulácia!B12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29"/>
      <c r="D31" s="130"/>
      <c r="E31" s="21"/>
      <c r="F31" s="11"/>
      <c r="G31" s="53">
        <v>24</v>
      </c>
      <c r="H31" s="109" t="s">
        <v>43</v>
      </c>
      <c r="I31" s="27"/>
      <c r="J31" s="187">
        <f>SUM(J28:J30)</f>
        <v>0</v>
      </c>
    </row>
    <row r="32" spans="1:10" ht="18" customHeight="1" thickBot="1" x14ac:dyDescent="0.3">
      <c r="A32" s="11"/>
      <c r="B32" s="41"/>
      <c r="C32" s="110"/>
      <c r="D32" s="116"/>
      <c r="E32" s="76"/>
      <c r="F32" s="77"/>
      <c r="G32" s="183" t="s">
        <v>44</v>
      </c>
      <c r="H32" s="184"/>
      <c r="I32" s="185"/>
      <c r="J32" s="186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15"/>
      <c r="G33" s="14"/>
      <c r="H33" s="131" t="s">
        <v>59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0.57031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34" t="s">
        <v>17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92" t="s">
        <v>23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95" t="s">
        <v>24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95" t="s">
        <v>25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13765'!B12</f>
        <v>0</v>
      </c>
      <c r="E16" s="89">
        <f>'Rekap 13765'!C12</f>
        <v>0</v>
      </c>
      <c r="F16" s="99">
        <f>'Rekap 13765'!D12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13765'!B17</f>
        <v>0</v>
      </c>
      <c r="E17" s="68">
        <f>'Rekap 13765'!C17</f>
        <v>0</v>
      </c>
      <c r="F17" s="73">
        <f>'Rekap 13765'!D17</f>
        <v>0</v>
      </c>
      <c r="G17" s="53">
        <v>7</v>
      </c>
      <c r="H17" s="109" t="s">
        <v>36</v>
      </c>
      <c r="I17" s="119"/>
      <c r="J17" s="112">
        <f>'SO 13765'!Z44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/>
      <c r="E18" s="69"/>
      <c r="F18" s="74"/>
      <c r="G18" s="53">
        <v>8</v>
      </c>
      <c r="H18" s="109" t="s">
        <v>37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13765'!K9:'SO 13765'!K43)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SUM('SO 13765'!K9:'SO 13765'!K43)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44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96"/>
      <c r="G33" s="104">
        <v>26</v>
      </c>
      <c r="H33" s="132" t="s">
        <v>59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0.2851562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23</v>
      </c>
      <c r="B1" s="202"/>
      <c r="C1" s="202"/>
      <c r="D1" s="203"/>
      <c r="E1" s="136" t="s">
        <v>20</v>
      </c>
      <c r="F1" s="135"/>
      <c r="W1">
        <v>30.126000000000001</v>
      </c>
    </row>
    <row r="2" spans="1:26" ht="20.100000000000001" customHeight="1" x14ac:dyDescent="0.25">
      <c r="A2" s="201" t="s">
        <v>24</v>
      </c>
      <c r="B2" s="202"/>
      <c r="C2" s="202"/>
      <c r="D2" s="203"/>
      <c r="E2" s="136" t="s">
        <v>18</v>
      </c>
      <c r="F2" s="135"/>
    </row>
    <row r="3" spans="1:26" ht="20.100000000000001" customHeight="1" x14ac:dyDescent="0.25">
      <c r="A3" s="201" t="s">
        <v>25</v>
      </c>
      <c r="B3" s="202"/>
      <c r="C3" s="202"/>
      <c r="D3" s="203"/>
      <c r="E3" s="136" t="s">
        <v>64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17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32</v>
      </c>
      <c r="E9" s="139" t="s">
        <v>62</v>
      </c>
      <c r="F9" s="139" t="s">
        <v>63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67</v>
      </c>
      <c r="B11" s="149">
        <f>'SO 13765'!L12</f>
        <v>0</v>
      </c>
      <c r="C11" s="149">
        <f>'SO 13765'!M12</f>
        <v>0</v>
      </c>
      <c r="D11" s="149">
        <f>'SO 13765'!I12</f>
        <v>0</v>
      </c>
      <c r="E11" s="150">
        <f>'SO 13765'!S12</f>
        <v>0.19</v>
      </c>
      <c r="F11" s="150">
        <f>'SO 13765'!V12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2" t="s">
        <v>66</v>
      </c>
      <c r="B12" s="151">
        <f>'SO 13765'!L14</f>
        <v>0</v>
      </c>
      <c r="C12" s="151">
        <f>'SO 13765'!M14</f>
        <v>0</v>
      </c>
      <c r="D12" s="151">
        <f>'SO 13765'!I14</f>
        <v>0</v>
      </c>
      <c r="E12" s="152">
        <f>'SO 13765'!S14</f>
        <v>0.19</v>
      </c>
      <c r="F12" s="152">
        <f>'SO 13765'!V14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0"/>
      <c r="F13" s="140"/>
    </row>
    <row r="14" spans="1:26" x14ac:dyDescent="0.25">
      <c r="A14" s="2" t="s">
        <v>68</v>
      </c>
      <c r="B14" s="151"/>
      <c r="C14" s="149"/>
      <c r="D14" s="149"/>
      <c r="E14" s="150"/>
      <c r="F14" s="150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69</v>
      </c>
      <c r="B15" s="149">
        <f>'SO 13765'!L36</f>
        <v>0</v>
      </c>
      <c r="C15" s="149">
        <f>'SO 13765'!M36</f>
        <v>0</v>
      </c>
      <c r="D15" s="149">
        <f>'SO 13765'!I36</f>
        <v>0</v>
      </c>
      <c r="E15" s="150">
        <f>'SO 13765'!S36</f>
        <v>2.2200000000000002</v>
      </c>
      <c r="F15" s="150">
        <f>'SO 13765'!V36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70</v>
      </c>
      <c r="B16" s="149">
        <f>'SO 13765'!L41</f>
        <v>0</v>
      </c>
      <c r="C16" s="149">
        <f>'SO 13765'!M41</f>
        <v>0</v>
      </c>
      <c r="D16" s="149">
        <f>'SO 13765'!I41</f>
        <v>0</v>
      </c>
      <c r="E16" s="150">
        <f>'SO 13765'!S41</f>
        <v>0.16</v>
      </c>
      <c r="F16" s="150">
        <f>'SO 13765'!V41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68</v>
      </c>
      <c r="B17" s="151">
        <f>'SO 13765'!L43</f>
        <v>0</v>
      </c>
      <c r="C17" s="151">
        <f>'SO 13765'!M43</f>
        <v>0</v>
      </c>
      <c r="D17" s="151">
        <f>'SO 13765'!I43</f>
        <v>0</v>
      </c>
      <c r="E17" s="152">
        <f>'SO 13765'!S43</f>
        <v>2.38</v>
      </c>
      <c r="F17" s="152">
        <f>'SO 13765'!V43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71</v>
      </c>
      <c r="B19" s="151">
        <f>'SO 13765'!L44</f>
        <v>0</v>
      </c>
      <c r="C19" s="151">
        <f>'SO 13765'!M44</f>
        <v>0</v>
      </c>
      <c r="D19" s="151">
        <f>'SO 13765'!I44</f>
        <v>0</v>
      </c>
      <c r="E19" s="152">
        <f>'SO 13765'!S44</f>
        <v>2.57</v>
      </c>
      <c r="F19" s="152">
        <f>'SO 13765'!V44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pane ySplit="8" topLeftCell="A9" activePane="bottomLeft" state="frozen"/>
      <selection pane="bottomLeft" activeCell="G30" sqref="G3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0.42578125" customWidth="1"/>
    <col min="28" max="16384" width="9.140625" hidden="1"/>
  </cols>
  <sheetData>
    <row r="1" spans="1:26" ht="20.100000000000001" customHeight="1" x14ac:dyDescent="0.25">
      <c r="A1" s="156"/>
      <c r="B1" s="204" t="s">
        <v>23</v>
      </c>
      <c r="C1" s="205"/>
      <c r="D1" s="205"/>
      <c r="E1" s="205"/>
      <c r="F1" s="205"/>
      <c r="G1" s="205"/>
      <c r="H1" s="206"/>
      <c r="I1" s="157" t="s">
        <v>82</v>
      </c>
      <c r="J1" s="156"/>
      <c r="K1" s="3"/>
      <c r="L1" s="3"/>
      <c r="M1" s="3"/>
      <c r="N1" s="3"/>
      <c r="O1" s="3"/>
      <c r="P1" s="5" t="s">
        <v>83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204" t="s">
        <v>24</v>
      </c>
      <c r="C2" s="205"/>
      <c r="D2" s="205"/>
      <c r="E2" s="205"/>
      <c r="F2" s="205"/>
      <c r="G2" s="205"/>
      <c r="H2" s="206"/>
      <c r="I2" s="157" t="s">
        <v>84</v>
      </c>
      <c r="J2" s="156"/>
      <c r="K2" s="3"/>
      <c r="L2" s="3"/>
      <c r="M2" s="3"/>
      <c r="N2" s="3"/>
      <c r="O2" s="3"/>
      <c r="P2" s="5" t="s">
        <v>85</v>
      </c>
      <c r="Q2" s="1"/>
      <c r="R2" s="1"/>
      <c r="S2" s="3"/>
      <c r="V2" s="3"/>
    </row>
    <row r="3" spans="1:26" ht="20.100000000000001" customHeight="1" x14ac:dyDescent="0.25">
      <c r="A3" s="156"/>
      <c r="B3" s="204" t="s">
        <v>25</v>
      </c>
      <c r="C3" s="205"/>
      <c r="D3" s="205"/>
      <c r="E3" s="205"/>
      <c r="F3" s="205"/>
      <c r="G3" s="205"/>
      <c r="H3" s="206"/>
      <c r="I3" s="157" t="s">
        <v>86</v>
      </c>
      <c r="J3" s="156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 x14ac:dyDescent="0.25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72</v>
      </c>
      <c r="B8" s="159" t="s">
        <v>73</v>
      </c>
      <c r="C8" s="159" t="s">
        <v>74</v>
      </c>
      <c r="D8" s="159" t="s">
        <v>75</v>
      </c>
      <c r="E8" s="159" t="s">
        <v>76</v>
      </c>
      <c r="F8" s="159" t="s">
        <v>77</v>
      </c>
      <c r="G8" s="159" t="s">
        <v>55</v>
      </c>
      <c r="H8" s="159" t="s">
        <v>56</v>
      </c>
      <c r="I8" s="159" t="s">
        <v>78</v>
      </c>
      <c r="J8" s="159"/>
      <c r="K8" s="159"/>
      <c r="L8" s="159"/>
      <c r="M8" s="159"/>
      <c r="N8" s="159"/>
      <c r="O8" s="159"/>
      <c r="P8" s="159" t="s">
        <v>79</v>
      </c>
      <c r="Q8" s="153"/>
      <c r="R8" s="153"/>
      <c r="S8" s="159" t="s">
        <v>80</v>
      </c>
      <c r="T8" s="155"/>
      <c r="U8" s="155"/>
      <c r="V8" s="159" t="s">
        <v>81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88</v>
      </c>
      <c r="C11" s="167" t="s">
        <v>89</v>
      </c>
      <c r="D11" s="163" t="s">
        <v>90</v>
      </c>
      <c r="E11" s="163" t="s">
        <v>91</v>
      </c>
      <c r="F11" s="164">
        <v>100.83</v>
      </c>
      <c r="G11" s="165">
        <v>0</v>
      </c>
      <c r="H11" s="165">
        <v>0</v>
      </c>
      <c r="I11" s="165">
        <f>ROUND(F11*(G11+H11),2)</f>
        <v>0</v>
      </c>
      <c r="J11" s="163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2">
        <v>1.92E-3</v>
      </c>
      <c r="Q11" s="158"/>
      <c r="R11" s="158">
        <v>1.92E-3</v>
      </c>
      <c r="S11" s="148">
        <f>ROUND(F11*(P11),3)</f>
        <v>0.19400000000000001</v>
      </c>
      <c r="V11" s="162"/>
      <c r="Z11">
        <v>0</v>
      </c>
    </row>
    <row r="12" spans="1:26" x14ac:dyDescent="0.25">
      <c r="A12" s="148"/>
      <c r="B12" s="148"/>
      <c r="C12" s="148"/>
      <c r="D12" s="148" t="s">
        <v>67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68"/>
      <c r="Q12" s="148"/>
      <c r="R12" s="148"/>
      <c r="S12" s="168">
        <f>ROUND((SUM(S10:S11))/1,2)</f>
        <v>0.19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48"/>
      <c r="D14" s="2" t="s">
        <v>66</v>
      </c>
      <c r="E14" s="148"/>
      <c r="F14" s="162"/>
      <c r="G14" s="151">
        <f>ROUND((SUM(L9:L13))/2,2)</f>
        <v>0</v>
      </c>
      <c r="H14" s="151">
        <f>ROUND((SUM(M9:M13))/2,2)</f>
        <v>0</v>
      </c>
      <c r="I14" s="151">
        <f>ROUND((SUM(I9:I13))/2,2)</f>
        <v>0</v>
      </c>
      <c r="J14" s="149"/>
      <c r="K14" s="148"/>
      <c r="L14" s="149">
        <f>ROUND((SUM(L9:L13))/2,2)</f>
        <v>0</v>
      </c>
      <c r="M14" s="149">
        <f>ROUND((SUM(M9:M13))/2,2)</f>
        <v>0</v>
      </c>
      <c r="N14" s="148"/>
      <c r="O14" s="148"/>
      <c r="P14" s="168"/>
      <c r="Q14" s="148"/>
      <c r="R14" s="148"/>
      <c r="S14" s="168">
        <f>ROUND((SUM(S9:S13))/2,2)</f>
        <v>0.19</v>
      </c>
      <c r="T14" s="145"/>
      <c r="U14" s="145"/>
      <c r="V14" s="2">
        <f>ROUND((SUM(V9:V13))/2,2)</f>
        <v>0</v>
      </c>
    </row>
    <row r="15" spans="1:26" x14ac:dyDescent="0.25">
      <c r="A15" s="1"/>
      <c r="B15" s="1"/>
      <c r="C15" s="1"/>
      <c r="D15" s="1"/>
      <c r="E15" s="1"/>
      <c r="F15" s="158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25">
      <c r="A16" s="148"/>
      <c r="B16" s="148"/>
      <c r="C16" s="148"/>
      <c r="D16" s="2" t="s">
        <v>68</v>
      </c>
      <c r="E16" s="148"/>
      <c r="F16" s="162"/>
      <c r="G16" s="149"/>
      <c r="H16" s="149"/>
      <c r="I16" s="149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5"/>
      <c r="U16" s="145"/>
      <c r="V16" s="148"/>
      <c r="W16" s="145"/>
      <c r="X16" s="145"/>
      <c r="Y16" s="145"/>
      <c r="Z16" s="145"/>
    </row>
    <row r="17" spans="1:26" x14ac:dyDescent="0.25">
      <c r="A17" s="148"/>
      <c r="B17" s="148"/>
      <c r="C17" s="148"/>
      <c r="D17" s="148" t="s">
        <v>69</v>
      </c>
      <c r="E17" s="148"/>
      <c r="F17" s="162"/>
      <c r="G17" s="149"/>
      <c r="H17" s="149"/>
      <c r="I17" s="149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5"/>
      <c r="U17" s="145"/>
      <c r="V17" s="148"/>
      <c r="W17" s="145"/>
      <c r="X17" s="145"/>
      <c r="Y17" s="145"/>
      <c r="Z17" s="145"/>
    </row>
    <row r="18" spans="1:26" ht="35.1" customHeight="1" x14ac:dyDescent="0.25">
      <c r="A18" s="166"/>
      <c r="B18" s="163" t="s">
        <v>92</v>
      </c>
      <c r="C18" s="167" t="s">
        <v>93</v>
      </c>
      <c r="D18" s="163" t="s">
        <v>94</v>
      </c>
      <c r="E18" s="163" t="s">
        <v>95</v>
      </c>
      <c r="F18" s="164">
        <v>899</v>
      </c>
      <c r="G18" s="165">
        <v>0</v>
      </c>
      <c r="H18" s="165">
        <v>0</v>
      </c>
      <c r="I18" s="165">
        <f t="shared" ref="I18:I35" si="0">ROUND(F18*(G18+H18),2)</f>
        <v>0</v>
      </c>
      <c r="J18" s="163">
        <f t="shared" ref="J18:J35" si="1">ROUND(F18*(N18),2)</f>
        <v>0</v>
      </c>
      <c r="K18" s="1">
        <f t="shared" ref="K18:K35" si="2">ROUND(F18*(O18),2)</f>
        <v>0</v>
      </c>
      <c r="L18" s="1">
        <f t="shared" ref="L18:L35" si="3">ROUND(F18*(G18),2)</f>
        <v>0</v>
      </c>
      <c r="M18" s="1">
        <f t="shared" ref="M18:M35" si="4">ROUND(F18*(H18),2)</f>
        <v>0</v>
      </c>
      <c r="N18" s="1">
        <v>0</v>
      </c>
      <c r="O18" s="1"/>
      <c r="P18" s="162">
        <v>6.9999999999999994E-5</v>
      </c>
      <c r="Q18" s="158"/>
      <c r="R18" s="158">
        <v>6.9999999999999994E-5</v>
      </c>
      <c r="S18" s="148">
        <f>ROUND(F18*(P18),3)</f>
        <v>6.3E-2</v>
      </c>
      <c r="V18" s="162"/>
      <c r="Z18">
        <v>0</v>
      </c>
    </row>
    <row r="19" spans="1:26" ht="24.95" customHeight="1" x14ac:dyDescent="0.25">
      <c r="A19" s="166"/>
      <c r="B19" s="163" t="s">
        <v>96</v>
      </c>
      <c r="C19" s="167" t="s">
        <v>97</v>
      </c>
      <c r="D19" s="163" t="s">
        <v>98</v>
      </c>
      <c r="E19" s="163" t="s">
        <v>91</v>
      </c>
      <c r="F19" s="164">
        <v>41.6</v>
      </c>
      <c r="G19" s="165">
        <v>0</v>
      </c>
      <c r="H19" s="165">
        <v>0</v>
      </c>
      <c r="I19" s="165">
        <f t="shared" si="0"/>
        <v>0</v>
      </c>
      <c r="J19" s="163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2">
        <v>1.0000000000000001E-5</v>
      </c>
      <c r="Q19" s="158"/>
      <c r="R19" s="158">
        <v>1.0000000000000001E-5</v>
      </c>
      <c r="S19" s="148">
        <f>ROUND(F19*(P19),3)</f>
        <v>0</v>
      </c>
      <c r="V19" s="162"/>
      <c r="Z19">
        <v>0</v>
      </c>
    </row>
    <row r="20" spans="1:26" ht="24.95" customHeight="1" x14ac:dyDescent="0.25">
      <c r="A20" s="166"/>
      <c r="B20" s="163" t="s">
        <v>96</v>
      </c>
      <c r="C20" s="167" t="s">
        <v>99</v>
      </c>
      <c r="D20" s="163" t="s">
        <v>100</v>
      </c>
      <c r="E20" s="163" t="s">
        <v>101</v>
      </c>
      <c r="F20" s="164">
        <v>1</v>
      </c>
      <c r="G20" s="165">
        <v>0</v>
      </c>
      <c r="H20" s="165">
        <v>0</v>
      </c>
      <c r="I20" s="165">
        <f t="shared" si="0"/>
        <v>0</v>
      </c>
      <c r="J20" s="163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2">
        <v>8.0000000000000007E-5</v>
      </c>
      <c r="Q20" s="158"/>
      <c r="R20" s="158">
        <v>8.0000000000000007E-5</v>
      </c>
      <c r="S20" s="148">
        <f>ROUND(F20*(P20),3)</f>
        <v>0</v>
      </c>
      <c r="V20" s="162"/>
      <c r="Z20">
        <v>0</v>
      </c>
    </row>
    <row r="21" spans="1:26" ht="24.95" customHeight="1" x14ac:dyDescent="0.25">
      <c r="A21" s="166"/>
      <c r="B21" s="163" t="s">
        <v>96</v>
      </c>
      <c r="C21" s="167" t="s">
        <v>102</v>
      </c>
      <c r="D21" s="163" t="s">
        <v>103</v>
      </c>
      <c r="E21" s="163" t="s">
        <v>101</v>
      </c>
      <c r="F21" s="164">
        <v>23</v>
      </c>
      <c r="G21" s="165">
        <v>0</v>
      </c>
      <c r="H21" s="165">
        <v>0</v>
      </c>
      <c r="I21" s="165">
        <f t="shared" si="0"/>
        <v>0</v>
      </c>
      <c r="J21" s="163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58"/>
      <c r="Q21" s="158"/>
      <c r="R21" s="158"/>
      <c r="S21" s="148"/>
      <c r="V21" s="162"/>
      <c r="Z21">
        <v>0</v>
      </c>
    </row>
    <row r="22" spans="1:26" ht="24.95" customHeight="1" x14ac:dyDescent="0.25">
      <c r="A22" s="166"/>
      <c r="B22" s="163" t="s">
        <v>96</v>
      </c>
      <c r="C22" s="167" t="s">
        <v>104</v>
      </c>
      <c r="D22" s="163" t="s">
        <v>105</v>
      </c>
      <c r="E22" s="163" t="s">
        <v>101</v>
      </c>
      <c r="F22" s="164">
        <v>4</v>
      </c>
      <c r="G22" s="165">
        <v>0</v>
      </c>
      <c r="H22" s="165">
        <v>0</v>
      </c>
      <c r="I22" s="165">
        <f t="shared" si="0"/>
        <v>0</v>
      </c>
      <c r="J22" s="163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2">
        <v>2.0000000000000002E-5</v>
      </c>
      <c r="Q22" s="158"/>
      <c r="R22" s="158">
        <v>2.0000000000000002E-5</v>
      </c>
      <c r="S22" s="148">
        <f>ROUND(F22*(P22),3)</f>
        <v>0</v>
      </c>
      <c r="V22" s="162"/>
      <c r="Z22">
        <v>0</v>
      </c>
    </row>
    <row r="23" spans="1:26" ht="24.95" customHeight="1" x14ac:dyDescent="0.25">
      <c r="A23" s="166"/>
      <c r="B23" s="163" t="s">
        <v>96</v>
      </c>
      <c r="C23" s="167" t="s">
        <v>106</v>
      </c>
      <c r="D23" s="163" t="s">
        <v>107</v>
      </c>
      <c r="E23" s="163" t="s">
        <v>101</v>
      </c>
      <c r="F23" s="164">
        <v>2</v>
      </c>
      <c r="G23" s="165">
        <v>0</v>
      </c>
      <c r="H23" s="165">
        <v>0</v>
      </c>
      <c r="I23" s="165">
        <f t="shared" si="0"/>
        <v>0</v>
      </c>
      <c r="J23" s="163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2">
        <v>1.0000000000000001E-5</v>
      </c>
      <c r="Q23" s="158"/>
      <c r="R23" s="158">
        <v>1.0000000000000001E-5</v>
      </c>
      <c r="S23" s="148">
        <f>ROUND(F23*(P23),3)</f>
        <v>0</v>
      </c>
      <c r="V23" s="162"/>
      <c r="Z23">
        <v>0</v>
      </c>
    </row>
    <row r="24" spans="1:26" ht="24.95" customHeight="1" x14ac:dyDescent="0.25">
      <c r="A24" s="166"/>
      <c r="B24" s="163" t="s">
        <v>96</v>
      </c>
      <c r="C24" s="167" t="s">
        <v>108</v>
      </c>
      <c r="D24" s="163" t="s">
        <v>109</v>
      </c>
      <c r="E24" s="163" t="s">
        <v>91</v>
      </c>
      <c r="F24" s="164">
        <v>59.23</v>
      </c>
      <c r="G24" s="165">
        <v>0</v>
      </c>
      <c r="H24" s="165">
        <v>0</v>
      </c>
      <c r="I24" s="165">
        <f t="shared" si="0"/>
        <v>0</v>
      </c>
      <c r="J24" s="163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2">
        <v>1.4E-3</v>
      </c>
      <c r="Q24" s="158"/>
      <c r="R24" s="158">
        <v>1.4E-3</v>
      </c>
      <c r="S24" s="148">
        <f>ROUND(F24*(P24),3)</f>
        <v>8.3000000000000004E-2</v>
      </c>
      <c r="V24" s="162"/>
      <c r="Z24">
        <v>0</v>
      </c>
    </row>
    <row r="25" spans="1:26" ht="24.95" customHeight="1" x14ac:dyDescent="0.25">
      <c r="A25" s="166"/>
      <c r="B25" s="163" t="s">
        <v>96</v>
      </c>
      <c r="C25" s="167" t="s">
        <v>110</v>
      </c>
      <c r="D25" s="163" t="s">
        <v>111</v>
      </c>
      <c r="E25" s="163" t="s">
        <v>101</v>
      </c>
      <c r="F25" s="164">
        <v>2</v>
      </c>
      <c r="G25" s="165">
        <v>0</v>
      </c>
      <c r="H25" s="165">
        <v>0</v>
      </c>
      <c r="I25" s="165">
        <f t="shared" si="0"/>
        <v>0</v>
      </c>
      <c r="J25" s="163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2">
        <v>3.5E-4</v>
      </c>
      <c r="Q25" s="158"/>
      <c r="R25" s="158">
        <v>3.5E-4</v>
      </c>
      <c r="S25" s="148">
        <f>ROUND(F25*(P25),3)</f>
        <v>1E-3</v>
      </c>
      <c r="V25" s="162"/>
      <c r="Z25">
        <v>0</v>
      </c>
    </row>
    <row r="26" spans="1:26" ht="24.95" customHeight="1" x14ac:dyDescent="0.25">
      <c r="A26" s="166"/>
      <c r="B26" s="163" t="s">
        <v>96</v>
      </c>
      <c r="C26" s="167" t="s">
        <v>112</v>
      </c>
      <c r="D26" s="163" t="s">
        <v>113</v>
      </c>
      <c r="E26" s="163" t="s">
        <v>101</v>
      </c>
      <c r="F26" s="164">
        <v>1</v>
      </c>
      <c r="G26" s="165">
        <v>0</v>
      </c>
      <c r="H26" s="165">
        <v>0</v>
      </c>
      <c r="I26" s="165">
        <f t="shared" si="0"/>
        <v>0</v>
      </c>
      <c r="J26" s="163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58"/>
      <c r="Q26" s="158"/>
      <c r="R26" s="158"/>
      <c r="S26" s="148"/>
      <c r="V26" s="162"/>
      <c r="Z26">
        <v>0</v>
      </c>
    </row>
    <row r="27" spans="1:26" ht="24.95" customHeight="1" x14ac:dyDescent="0.25">
      <c r="A27" s="166"/>
      <c r="B27" s="163" t="s">
        <v>92</v>
      </c>
      <c r="C27" s="167" t="s">
        <v>114</v>
      </c>
      <c r="D27" s="163" t="s">
        <v>115</v>
      </c>
      <c r="E27" s="163" t="s">
        <v>101</v>
      </c>
      <c r="F27" s="164">
        <v>1</v>
      </c>
      <c r="G27" s="165">
        <v>0</v>
      </c>
      <c r="H27" s="165">
        <v>0</v>
      </c>
      <c r="I27" s="165">
        <f t="shared" si="0"/>
        <v>0</v>
      </c>
      <c r="J27" s="163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58"/>
      <c r="Q27" s="158"/>
      <c r="R27" s="158"/>
      <c r="S27" s="148"/>
      <c r="V27" s="162"/>
      <c r="Z27">
        <v>0</v>
      </c>
    </row>
    <row r="28" spans="1:26" ht="24.95" customHeight="1" x14ac:dyDescent="0.25">
      <c r="A28" s="166"/>
      <c r="B28" s="163" t="s">
        <v>116</v>
      </c>
      <c r="C28" s="167" t="s">
        <v>117</v>
      </c>
      <c r="D28" s="163" t="s">
        <v>118</v>
      </c>
      <c r="E28" s="163" t="s">
        <v>119</v>
      </c>
      <c r="F28" s="164">
        <v>66</v>
      </c>
      <c r="G28" s="165">
        <v>0</v>
      </c>
      <c r="H28" s="165">
        <v>0</v>
      </c>
      <c r="I28" s="165">
        <f t="shared" si="0"/>
        <v>0</v>
      </c>
      <c r="J28" s="163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62">
        <v>5.0000000000000001E-3</v>
      </c>
      <c r="Q28" s="158"/>
      <c r="R28" s="158">
        <v>5.0000000000000001E-3</v>
      </c>
      <c r="S28" s="148">
        <f>ROUND(F28*(P28),3)</f>
        <v>0.33</v>
      </c>
      <c r="V28" s="162"/>
      <c r="Z28">
        <v>0</v>
      </c>
    </row>
    <row r="29" spans="1:26" ht="24.95" customHeight="1" x14ac:dyDescent="0.25">
      <c r="A29" s="166"/>
      <c r="B29" s="163" t="s">
        <v>116</v>
      </c>
      <c r="C29" s="167" t="s">
        <v>120</v>
      </c>
      <c r="D29" s="163" t="s">
        <v>121</v>
      </c>
      <c r="E29" s="163" t="s">
        <v>122</v>
      </c>
      <c r="F29" s="164">
        <v>66</v>
      </c>
      <c r="G29" s="165">
        <v>0</v>
      </c>
      <c r="H29" s="165">
        <v>0</v>
      </c>
      <c r="I29" s="165">
        <f t="shared" si="0"/>
        <v>0</v>
      </c>
      <c r="J29" s="163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2">
        <v>2.8900000000000002E-3</v>
      </c>
      <c r="Q29" s="158"/>
      <c r="R29" s="158">
        <v>2.8900000000000002E-3</v>
      </c>
      <c r="S29" s="148">
        <f>ROUND(F29*(P29),3)</f>
        <v>0.191</v>
      </c>
      <c r="V29" s="162"/>
      <c r="Z29">
        <v>0</v>
      </c>
    </row>
    <row r="30" spans="1:26" ht="24.95" customHeight="1" x14ac:dyDescent="0.25">
      <c r="A30" s="166"/>
      <c r="B30" s="163" t="s">
        <v>116</v>
      </c>
      <c r="C30" s="167" t="s">
        <v>123</v>
      </c>
      <c r="D30" s="163" t="s">
        <v>124</v>
      </c>
      <c r="E30" s="163" t="s">
        <v>122</v>
      </c>
      <c r="F30" s="164">
        <v>78</v>
      </c>
      <c r="G30" s="165">
        <v>0</v>
      </c>
      <c r="H30" s="165">
        <v>0</v>
      </c>
      <c r="I30" s="165">
        <f t="shared" si="0"/>
        <v>0</v>
      </c>
      <c r="J30" s="163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2">
        <v>5.3699999999999998E-3</v>
      </c>
      <c r="Q30" s="158"/>
      <c r="R30" s="158">
        <v>5.3699999999999998E-3</v>
      </c>
      <c r="S30" s="148">
        <f>ROUND(F30*(P30),3)</f>
        <v>0.41899999999999998</v>
      </c>
      <c r="V30" s="162"/>
      <c r="Z30">
        <v>0</v>
      </c>
    </row>
    <row r="31" spans="1:26" ht="24.95" customHeight="1" x14ac:dyDescent="0.25">
      <c r="A31" s="166"/>
      <c r="B31" s="163" t="s">
        <v>116</v>
      </c>
      <c r="C31" s="167" t="s">
        <v>125</v>
      </c>
      <c r="D31" s="163" t="s">
        <v>126</v>
      </c>
      <c r="E31" s="163" t="s">
        <v>122</v>
      </c>
      <c r="F31" s="164">
        <v>63</v>
      </c>
      <c r="G31" s="165">
        <v>0</v>
      </c>
      <c r="H31" s="165">
        <v>0</v>
      </c>
      <c r="I31" s="165">
        <f t="shared" si="0"/>
        <v>0</v>
      </c>
      <c r="J31" s="163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2">
        <v>8.8999999999999999E-3</v>
      </c>
      <c r="Q31" s="158"/>
      <c r="R31" s="158">
        <v>8.8999999999999999E-3</v>
      </c>
      <c r="S31" s="148">
        <f>ROUND(F31*(P31),3)</f>
        <v>0.56100000000000005</v>
      </c>
      <c r="V31" s="162"/>
      <c r="Z31">
        <v>0</v>
      </c>
    </row>
    <row r="32" spans="1:26" ht="24.95" customHeight="1" x14ac:dyDescent="0.25">
      <c r="A32" s="166"/>
      <c r="B32" s="163" t="s">
        <v>92</v>
      </c>
      <c r="C32" s="167" t="s">
        <v>127</v>
      </c>
      <c r="D32" s="163" t="s">
        <v>128</v>
      </c>
      <c r="E32" s="163" t="s">
        <v>129</v>
      </c>
      <c r="F32" s="164">
        <v>2.2170000000000001</v>
      </c>
      <c r="G32" s="165">
        <v>0</v>
      </c>
      <c r="H32" s="165">
        <v>0</v>
      </c>
      <c r="I32" s="165">
        <f t="shared" si="0"/>
        <v>0</v>
      </c>
      <c r="J32" s="163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v>0</v>
      </c>
      <c r="O32" s="1"/>
      <c r="P32" s="158"/>
      <c r="Q32" s="158"/>
      <c r="R32" s="158"/>
      <c r="S32" s="148"/>
      <c r="V32" s="162"/>
      <c r="Z32">
        <v>0</v>
      </c>
    </row>
    <row r="33" spans="1:26" ht="24.95" customHeight="1" x14ac:dyDescent="0.25">
      <c r="A33" s="166"/>
      <c r="B33" s="163" t="s">
        <v>116</v>
      </c>
      <c r="C33" s="167" t="s">
        <v>130</v>
      </c>
      <c r="D33" s="163" t="s">
        <v>131</v>
      </c>
      <c r="E33" s="163" t="s">
        <v>132</v>
      </c>
      <c r="F33" s="164">
        <v>19</v>
      </c>
      <c r="G33" s="165">
        <v>0</v>
      </c>
      <c r="H33" s="165">
        <v>0</v>
      </c>
      <c r="I33" s="165">
        <f t="shared" si="0"/>
        <v>0</v>
      </c>
      <c r="J33" s="163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v>0</v>
      </c>
      <c r="O33" s="1"/>
      <c r="P33" s="162">
        <v>2.2200000000000001E-2</v>
      </c>
      <c r="Q33" s="158"/>
      <c r="R33" s="158">
        <v>2.2200000000000001E-2</v>
      </c>
      <c r="S33" s="148">
        <f>ROUND(F33*(P33),3)</f>
        <v>0.42199999999999999</v>
      </c>
      <c r="V33" s="162"/>
      <c r="Z33">
        <v>0</v>
      </c>
    </row>
    <row r="34" spans="1:26" ht="24.95" customHeight="1" x14ac:dyDescent="0.25">
      <c r="A34" s="166"/>
      <c r="B34" s="163" t="s">
        <v>96</v>
      </c>
      <c r="C34" s="167" t="s">
        <v>133</v>
      </c>
      <c r="D34" s="163" t="s">
        <v>134</v>
      </c>
      <c r="E34" s="163" t="s">
        <v>91</v>
      </c>
      <c r="F34" s="164">
        <v>37.4</v>
      </c>
      <c r="G34" s="165">
        <v>0</v>
      </c>
      <c r="H34" s="165">
        <v>0</v>
      </c>
      <c r="I34" s="165">
        <f t="shared" si="0"/>
        <v>0</v>
      </c>
      <c r="J34" s="163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v>0</v>
      </c>
      <c r="O34" s="1"/>
      <c r="P34" s="162">
        <v>2.0000000000000002E-5</v>
      </c>
      <c r="Q34" s="158"/>
      <c r="R34" s="158">
        <v>2.0000000000000002E-5</v>
      </c>
      <c r="S34" s="148">
        <f>ROUND(F34*(P34),3)</f>
        <v>1E-3</v>
      </c>
      <c r="V34" s="162"/>
      <c r="Z34">
        <v>0</v>
      </c>
    </row>
    <row r="35" spans="1:26" ht="24.95" customHeight="1" x14ac:dyDescent="0.25">
      <c r="A35" s="166"/>
      <c r="B35" s="163" t="s">
        <v>116</v>
      </c>
      <c r="C35" s="167" t="s">
        <v>135</v>
      </c>
      <c r="D35" s="163" t="s">
        <v>136</v>
      </c>
      <c r="E35" s="163" t="s">
        <v>122</v>
      </c>
      <c r="F35" s="164">
        <v>108</v>
      </c>
      <c r="G35" s="165">
        <v>0</v>
      </c>
      <c r="H35" s="165">
        <v>0</v>
      </c>
      <c r="I35" s="165">
        <f t="shared" si="0"/>
        <v>0</v>
      </c>
      <c r="J35" s="163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2">
        <v>1.3600000000000001E-3</v>
      </c>
      <c r="Q35" s="158"/>
      <c r="R35" s="158">
        <v>1.3600000000000001E-3</v>
      </c>
      <c r="S35" s="148">
        <f>ROUND(F35*(P35),3)</f>
        <v>0.14699999999999999</v>
      </c>
      <c r="V35" s="162"/>
      <c r="Z35">
        <v>0</v>
      </c>
    </row>
    <row r="36" spans="1:26" x14ac:dyDescent="0.25">
      <c r="A36" s="148"/>
      <c r="B36" s="148"/>
      <c r="C36" s="148"/>
      <c r="D36" s="148" t="s">
        <v>69</v>
      </c>
      <c r="E36" s="148"/>
      <c r="F36" s="162"/>
      <c r="G36" s="151">
        <f>ROUND((SUM(L17:L35))/1,2)</f>
        <v>0</v>
      </c>
      <c r="H36" s="151">
        <f>ROUND((SUM(M17:M35))/1,2)</f>
        <v>0</v>
      </c>
      <c r="I36" s="151">
        <f>ROUND((SUM(I17:I35))/1,2)</f>
        <v>0</v>
      </c>
      <c r="J36" s="148"/>
      <c r="K36" s="148"/>
      <c r="L36" s="148">
        <f>ROUND((SUM(L17:L35))/1,2)</f>
        <v>0</v>
      </c>
      <c r="M36" s="148">
        <f>ROUND((SUM(M17:M35))/1,2)</f>
        <v>0</v>
      </c>
      <c r="N36" s="148"/>
      <c r="O36" s="148"/>
      <c r="P36" s="168"/>
      <c r="Q36" s="148"/>
      <c r="R36" s="148"/>
      <c r="S36" s="168">
        <f>ROUND((SUM(S17:S35))/1,2)</f>
        <v>2.2200000000000002</v>
      </c>
      <c r="T36" s="145"/>
      <c r="U36" s="145"/>
      <c r="V36" s="2">
        <f>ROUND((SUM(V17:V35))/1,2)</f>
        <v>0</v>
      </c>
      <c r="W36" s="145"/>
      <c r="X36" s="145"/>
      <c r="Y36" s="145"/>
      <c r="Z36" s="145"/>
    </row>
    <row r="37" spans="1:26" x14ac:dyDescent="0.25">
      <c r="A37" s="1"/>
      <c r="B37" s="1"/>
      <c r="C37" s="1"/>
      <c r="D37" s="1"/>
      <c r="E37" s="1"/>
      <c r="F37" s="158"/>
      <c r="G37" s="141"/>
      <c r="H37" s="141"/>
      <c r="I37" s="141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48"/>
      <c r="B38" s="148"/>
      <c r="C38" s="148"/>
      <c r="D38" s="148" t="s">
        <v>70</v>
      </c>
      <c r="E38" s="148"/>
      <c r="F38" s="162"/>
      <c r="G38" s="149"/>
      <c r="H38" s="149"/>
      <c r="I38" s="149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5"/>
      <c r="U38" s="145"/>
      <c r="V38" s="148"/>
      <c r="W38" s="145"/>
      <c r="X38" s="145"/>
      <c r="Y38" s="145"/>
      <c r="Z38" s="145"/>
    </row>
    <row r="39" spans="1:26" ht="24.95" customHeight="1" x14ac:dyDescent="0.25">
      <c r="A39" s="166"/>
      <c r="B39" s="163" t="s">
        <v>137</v>
      </c>
      <c r="C39" s="167" t="s">
        <v>138</v>
      </c>
      <c r="D39" s="163" t="s">
        <v>139</v>
      </c>
      <c r="E39" s="163" t="s">
        <v>91</v>
      </c>
      <c r="F39" s="164">
        <v>135.29900000000001</v>
      </c>
      <c r="G39" s="165">
        <v>0</v>
      </c>
      <c r="H39" s="165">
        <v>0</v>
      </c>
      <c r="I39" s="165">
        <f>ROUND(F39*(G39+H39),2)</f>
        <v>0</v>
      </c>
      <c r="J39" s="163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2">
        <v>8.4999999999999995E-4</v>
      </c>
      <c r="Q39" s="158"/>
      <c r="R39" s="158">
        <v>8.4999999999999995E-4</v>
      </c>
      <c r="S39" s="148">
        <f>ROUND(F39*(P39),3)</f>
        <v>0.115</v>
      </c>
      <c r="V39" s="162"/>
      <c r="Z39">
        <v>0</v>
      </c>
    </row>
    <row r="40" spans="1:26" ht="24.95" customHeight="1" x14ac:dyDescent="0.25">
      <c r="A40" s="166"/>
      <c r="B40" s="163" t="s">
        <v>137</v>
      </c>
      <c r="C40" s="167" t="s">
        <v>140</v>
      </c>
      <c r="D40" s="163" t="s">
        <v>141</v>
      </c>
      <c r="E40" s="163" t="s">
        <v>91</v>
      </c>
      <c r="F40" s="164">
        <v>135.29900000000001</v>
      </c>
      <c r="G40" s="165">
        <v>0</v>
      </c>
      <c r="H40" s="165">
        <v>0</v>
      </c>
      <c r="I40" s="165">
        <f>ROUND(F40*(G40+H40),2)</f>
        <v>0</v>
      </c>
      <c r="J40" s="163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2">
        <v>2.9999999999999997E-4</v>
      </c>
      <c r="Q40" s="158"/>
      <c r="R40" s="158">
        <v>2.9999999999999997E-4</v>
      </c>
      <c r="S40" s="148">
        <f>ROUND(F40*(P40),3)</f>
        <v>4.1000000000000002E-2</v>
      </c>
      <c r="V40" s="162"/>
      <c r="Z40">
        <v>0</v>
      </c>
    </row>
    <row r="41" spans="1:26" x14ac:dyDescent="0.25">
      <c r="A41" s="148"/>
      <c r="B41" s="148"/>
      <c r="C41" s="148"/>
      <c r="D41" s="148" t="s">
        <v>70</v>
      </c>
      <c r="E41" s="148"/>
      <c r="F41" s="162"/>
      <c r="G41" s="151">
        <f>ROUND((SUM(L38:L40))/1,2)</f>
        <v>0</v>
      </c>
      <c r="H41" s="151">
        <f>ROUND((SUM(M38:M40))/1,2)</f>
        <v>0</v>
      </c>
      <c r="I41" s="151">
        <f>ROUND((SUM(I38:I40))/1,2)</f>
        <v>0</v>
      </c>
      <c r="J41" s="148"/>
      <c r="K41" s="148"/>
      <c r="L41" s="148">
        <f>ROUND((SUM(L38:L40))/1,2)</f>
        <v>0</v>
      </c>
      <c r="M41" s="148">
        <f>ROUND((SUM(M38:M40))/1,2)</f>
        <v>0</v>
      </c>
      <c r="N41" s="148"/>
      <c r="O41" s="148"/>
      <c r="P41" s="168"/>
      <c r="Q41" s="1"/>
      <c r="R41" s="1"/>
      <c r="S41" s="168">
        <f>ROUND((SUM(S38:S40))/1,2)</f>
        <v>0.16</v>
      </c>
      <c r="T41" s="169"/>
      <c r="U41" s="169"/>
      <c r="V41" s="2">
        <f>ROUND((SUM(V38:V40))/1,2)</f>
        <v>0</v>
      </c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68</v>
      </c>
      <c r="E43" s="148"/>
      <c r="F43" s="162"/>
      <c r="G43" s="151">
        <f>ROUND((SUM(L16:L42))/2,2)</f>
        <v>0</v>
      </c>
      <c r="H43" s="151">
        <f>ROUND((SUM(M16:M42))/2,2)</f>
        <v>0</v>
      </c>
      <c r="I43" s="151">
        <f>ROUND((SUM(I16:I42))/2,2)</f>
        <v>0</v>
      </c>
      <c r="J43" s="148"/>
      <c r="K43" s="148"/>
      <c r="L43" s="148">
        <f>ROUND((SUM(L16:L42))/2,2)</f>
        <v>0</v>
      </c>
      <c r="M43" s="148">
        <f>ROUND((SUM(M16:M42))/2,2)</f>
        <v>0</v>
      </c>
      <c r="N43" s="148"/>
      <c r="O43" s="148"/>
      <c r="P43" s="168"/>
      <c r="Q43" s="1"/>
      <c r="R43" s="1"/>
      <c r="S43" s="168">
        <f>ROUND((SUM(S16:S42))/2,2)</f>
        <v>2.38</v>
      </c>
      <c r="V43" s="2">
        <f>ROUND((SUM(V16:V42))/2,2)</f>
        <v>0</v>
      </c>
    </row>
    <row r="44" spans="1:26" x14ac:dyDescent="0.25">
      <c r="A44" s="170"/>
      <c r="B44" s="170"/>
      <c r="C44" s="170"/>
      <c r="D44" s="170" t="s">
        <v>71</v>
      </c>
      <c r="E44" s="170"/>
      <c r="F44" s="171"/>
      <c r="G44" s="172">
        <f>ROUND((SUM(L9:L43))/3,2)</f>
        <v>0</v>
      </c>
      <c r="H44" s="172">
        <f>ROUND((SUM(M9:M43))/3,2)</f>
        <v>0</v>
      </c>
      <c r="I44" s="172">
        <f>ROUND((SUM(I9:I43))/3,2)</f>
        <v>0</v>
      </c>
      <c r="J44" s="170"/>
      <c r="K44" s="170">
        <f>ROUND((SUM(K9:K43))/3,2)</f>
        <v>0</v>
      </c>
      <c r="L44" s="170">
        <f>ROUND((SUM(L9:L43))/3,2)</f>
        <v>0</v>
      </c>
      <c r="M44" s="170">
        <f>ROUND((SUM(M9:M43))/3,2)</f>
        <v>0</v>
      </c>
      <c r="N44" s="170"/>
      <c r="O44" s="170"/>
      <c r="P44" s="171"/>
      <c r="Q44" s="170"/>
      <c r="R44" s="170"/>
      <c r="S44" s="171">
        <f>ROUND((SUM(S9:S43))/3,2)</f>
        <v>2.57</v>
      </c>
      <c r="T44" s="173"/>
      <c r="U44" s="173"/>
      <c r="V44" s="170">
        <f>ROUND((SUM(V9:V43))/3,2)</f>
        <v>0</v>
      </c>
      <c r="Z44">
        <f>(SUM(Z9:Z43))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Stojisko komunálneho odpadu / Ulica Obrancov mieru - pre 14 kontajnerov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0.57031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34" t="s">
        <v>142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92" t="s">
        <v>23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95" t="s">
        <v>24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95" t="s">
        <v>25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13766'!B12</f>
        <v>0</v>
      </c>
      <c r="E16" s="89">
        <f>'Rekap 13766'!C12</f>
        <v>0</v>
      </c>
      <c r="F16" s="99">
        <f>'Rekap 13766'!D12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13766'!B17</f>
        <v>0</v>
      </c>
      <c r="E17" s="68">
        <f>'Rekap 13766'!C17</f>
        <v>0</v>
      </c>
      <c r="F17" s="73">
        <f>'Rekap 13766'!D17</f>
        <v>0</v>
      </c>
      <c r="G17" s="53">
        <v>7</v>
      </c>
      <c r="H17" s="109" t="s">
        <v>36</v>
      </c>
      <c r="I17" s="119"/>
      <c r="J17" s="112">
        <f>'SO 13766'!Z44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/>
      <c r="E18" s="69"/>
      <c r="F18" s="74"/>
      <c r="G18" s="53">
        <v>8</v>
      </c>
      <c r="H18" s="109" t="s">
        <v>37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13766'!K9:'SO 13766'!K43)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SUM('SO 13766'!K9:'SO 13766'!K43)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44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96"/>
      <c r="G33" s="104">
        <v>26</v>
      </c>
      <c r="H33" s="132" t="s">
        <v>59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0.2851562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23</v>
      </c>
      <c r="B1" s="202"/>
      <c r="C1" s="202"/>
      <c r="D1" s="203"/>
      <c r="E1" s="136" t="s">
        <v>20</v>
      </c>
      <c r="F1" s="135"/>
      <c r="W1">
        <v>30.126000000000001</v>
      </c>
    </row>
    <row r="2" spans="1:26" ht="20.100000000000001" customHeight="1" x14ac:dyDescent="0.25">
      <c r="A2" s="201" t="s">
        <v>24</v>
      </c>
      <c r="B2" s="202"/>
      <c r="C2" s="202"/>
      <c r="D2" s="203"/>
      <c r="E2" s="136" t="s">
        <v>18</v>
      </c>
      <c r="F2" s="135"/>
    </row>
    <row r="3" spans="1:26" ht="20.100000000000001" customHeight="1" x14ac:dyDescent="0.25">
      <c r="A3" s="201" t="s">
        <v>25</v>
      </c>
      <c r="B3" s="202"/>
      <c r="C3" s="202"/>
      <c r="D3" s="203"/>
      <c r="E3" s="136" t="s">
        <v>64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142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32</v>
      </c>
      <c r="E9" s="139" t="s">
        <v>62</v>
      </c>
      <c r="F9" s="139" t="s">
        <v>63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67</v>
      </c>
      <c r="B11" s="149">
        <f>'SO 13766'!L12</f>
        <v>0</v>
      </c>
      <c r="C11" s="149">
        <f>'SO 13766'!M12</f>
        <v>0</v>
      </c>
      <c r="D11" s="149">
        <f>'SO 13766'!I12</f>
        <v>0</v>
      </c>
      <c r="E11" s="150">
        <f>'SO 13766'!S12</f>
        <v>0.22</v>
      </c>
      <c r="F11" s="150">
        <f>'SO 13766'!V12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2" t="s">
        <v>66</v>
      </c>
      <c r="B12" s="151">
        <f>'SO 13766'!L14</f>
        <v>0</v>
      </c>
      <c r="C12" s="151">
        <f>'SO 13766'!M14</f>
        <v>0</v>
      </c>
      <c r="D12" s="151">
        <f>'SO 13766'!I14</f>
        <v>0</v>
      </c>
      <c r="E12" s="152">
        <f>'SO 13766'!S14</f>
        <v>0.22</v>
      </c>
      <c r="F12" s="152">
        <f>'SO 13766'!V14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0"/>
      <c r="F13" s="140"/>
    </row>
    <row r="14" spans="1:26" x14ac:dyDescent="0.25">
      <c r="A14" s="2" t="s">
        <v>68</v>
      </c>
      <c r="B14" s="151"/>
      <c r="C14" s="149"/>
      <c r="D14" s="149"/>
      <c r="E14" s="150"/>
      <c r="F14" s="150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69</v>
      </c>
      <c r="B15" s="149">
        <f>'SO 13766'!L36</f>
        <v>0</v>
      </c>
      <c r="C15" s="149">
        <f>'SO 13766'!M36</f>
        <v>0</v>
      </c>
      <c r="D15" s="149">
        <f>'SO 13766'!I36</f>
        <v>0</v>
      </c>
      <c r="E15" s="150">
        <f>'SO 13766'!S36</f>
        <v>2.1</v>
      </c>
      <c r="F15" s="150">
        <f>'SO 13766'!V36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70</v>
      </c>
      <c r="B16" s="149">
        <f>'SO 13766'!L41</f>
        <v>0</v>
      </c>
      <c r="C16" s="149">
        <f>'SO 13766'!M41</f>
        <v>0</v>
      </c>
      <c r="D16" s="149">
        <f>'SO 13766'!I41</f>
        <v>0</v>
      </c>
      <c r="E16" s="150">
        <f>'SO 13766'!S41</f>
        <v>0.22</v>
      </c>
      <c r="F16" s="150">
        <f>'SO 13766'!V41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68</v>
      </c>
      <c r="B17" s="151">
        <f>'SO 13766'!L43</f>
        <v>0</v>
      </c>
      <c r="C17" s="151">
        <f>'SO 13766'!M43</f>
        <v>0</v>
      </c>
      <c r="D17" s="151">
        <f>'SO 13766'!I43</f>
        <v>0</v>
      </c>
      <c r="E17" s="152">
        <f>'SO 13766'!S43</f>
        <v>2.3199999999999998</v>
      </c>
      <c r="F17" s="152">
        <f>'SO 13766'!V43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71</v>
      </c>
      <c r="B19" s="151">
        <f>'SO 13766'!L44</f>
        <v>0</v>
      </c>
      <c r="C19" s="151">
        <f>'SO 13766'!M44</f>
        <v>0</v>
      </c>
      <c r="D19" s="151">
        <f>'SO 13766'!I44</f>
        <v>0</v>
      </c>
      <c r="E19" s="152">
        <f>'SO 13766'!S44</f>
        <v>2.54</v>
      </c>
      <c r="F19" s="152">
        <f>'SO 13766'!V44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pane ySplit="8" topLeftCell="A35" activePane="bottomLeft" state="frozen"/>
      <selection pane="bottomLeft" activeCell="F33" sqref="F3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0.140625" customWidth="1"/>
    <col min="28" max="16384" width="9.140625" hidden="1"/>
  </cols>
  <sheetData>
    <row r="1" spans="1:26" ht="20.100000000000001" customHeight="1" x14ac:dyDescent="0.25">
      <c r="A1" s="156"/>
      <c r="B1" s="204" t="s">
        <v>23</v>
      </c>
      <c r="C1" s="205"/>
      <c r="D1" s="205"/>
      <c r="E1" s="205"/>
      <c r="F1" s="205"/>
      <c r="G1" s="205"/>
      <c r="H1" s="206"/>
      <c r="I1" s="157" t="s">
        <v>82</v>
      </c>
      <c r="J1" s="156"/>
      <c r="K1" s="3"/>
      <c r="L1" s="3"/>
      <c r="M1" s="3"/>
      <c r="N1" s="3"/>
      <c r="O1" s="3"/>
      <c r="P1" s="5" t="s">
        <v>83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204" t="s">
        <v>24</v>
      </c>
      <c r="C2" s="205"/>
      <c r="D2" s="205"/>
      <c r="E2" s="205"/>
      <c r="F2" s="205"/>
      <c r="G2" s="205"/>
      <c r="H2" s="206"/>
      <c r="I2" s="157" t="s">
        <v>84</v>
      </c>
      <c r="J2" s="156"/>
      <c r="K2" s="3"/>
      <c r="L2" s="3"/>
      <c r="M2" s="3"/>
      <c r="N2" s="3"/>
      <c r="O2" s="3"/>
      <c r="P2" s="5" t="s">
        <v>85</v>
      </c>
      <c r="Q2" s="1"/>
      <c r="R2" s="1"/>
      <c r="S2" s="3"/>
      <c r="V2" s="3"/>
    </row>
    <row r="3" spans="1:26" ht="20.100000000000001" customHeight="1" x14ac:dyDescent="0.25">
      <c r="A3" s="156"/>
      <c r="B3" s="204" t="s">
        <v>25</v>
      </c>
      <c r="C3" s="205"/>
      <c r="D3" s="205"/>
      <c r="E3" s="205"/>
      <c r="F3" s="205"/>
      <c r="G3" s="205"/>
      <c r="H3" s="206"/>
      <c r="I3" s="157" t="s">
        <v>86</v>
      </c>
      <c r="J3" s="156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 x14ac:dyDescent="0.25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142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72</v>
      </c>
      <c r="B8" s="159" t="s">
        <v>73</v>
      </c>
      <c r="C8" s="159" t="s">
        <v>74</v>
      </c>
      <c r="D8" s="159" t="s">
        <v>75</v>
      </c>
      <c r="E8" s="159" t="s">
        <v>76</v>
      </c>
      <c r="F8" s="159" t="s">
        <v>77</v>
      </c>
      <c r="G8" s="159" t="s">
        <v>55</v>
      </c>
      <c r="H8" s="159" t="s">
        <v>56</v>
      </c>
      <c r="I8" s="159" t="s">
        <v>78</v>
      </c>
      <c r="J8" s="159"/>
      <c r="K8" s="159"/>
      <c r="L8" s="159"/>
      <c r="M8" s="159"/>
      <c r="N8" s="159"/>
      <c r="O8" s="159"/>
      <c r="P8" s="159" t="s">
        <v>79</v>
      </c>
      <c r="Q8" s="153"/>
      <c r="R8" s="153"/>
      <c r="S8" s="159" t="s">
        <v>80</v>
      </c>
      <c r="T8" s="155"/>
      <c r="U8" s="155"/>
      <c r="V8" s="159" t="s">
        <v>81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88</v>
      </c>
      <c r="C11" s="167" t="s">
        <v>89</v>
      </c>
      <c r="D11" s="163" t="s">
        <v>90</v>
      </c>
      <c r="E11" s="163" t="s">
        <v>91</v>
      </c>
      <c r="F11" s="164">
        <v>115.56</v>
      </c>
      <c r="G11" s="165">
        <v>0</v>
      </c>
      <c r="H11" s="165">
        <v>0</v>
      </c>
      <c r="I11" s="165">
        <f>ROUND(F11*(G11+H11),2)</f>
        <v>0</v>
      </c>
      <c r="J11" s="163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2">
        <v>1.92E-3</v>
      </c>
      <c r="Q11" s="158"/>
      <c r="R11" s="158">
        <v>1.92E-3</v>
      </c>
      <c r="S11" s="148">
        <f>ROUND(F11*(P11),3)</f>
        <v>0.222</v>
      </c>
      <c r="V11" s="162"/>
      <c r="Z11">
        <v>0</v>
      </c>
    </row>
    <row r="12" spans="1:26" x14ac:dyDescent="0.25">
      <c r="A12" s="148"/>
      <c r="B12" s="148"/>
      <c r="C12" s="148"/>
      <c r="D12" s="148" t="s">
        <v>67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68"/>
      <c r="Q12" s="148"/>
      <c r="R12" s="148"/>
      <c r="S12" s="168">
        <f>ROUND((SUM(S10:S11))/1,2)</f>
        <v>0.22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48"/>
      <c r="D14" s="2" t="s">
        <v>66</v>
      </c>
      <c r="E14" s="148"/>
      <c r="F14" s="162"/>
      <c r="G14" s="151">
        <f>ROUND((SUM(L9:L13))/2,2)</f>
        <v>0</v>
      </c>
      <c r="H14" s="151">
        <f>ROUND((SUM(M9:M13))/2,2)</f>
        <v>0</v>
      </c>
      <c r="I14" s="151">
        <f>ROUND((SUM(I9:I13))/2,2)</f>
        <v>0</v>
      </c>
      <c r="J14" s="149"/>
      <c r="K14" s="148"/>
      <c r="L14" s="149">
        <f>ROUND((SUM(L9:L13))/2,2)</f>
        <v>0</v>
      </c>
      <c r="M14" s="149">
        <f>ROUND((SUM(M9:M13))/2,2)</f>
        <v>0</v>
      </c>
      <c r="N14" s="148"/>
      <c r="O14" s="148"/>
      <c r="P14" s="168"/>
      <c r="Q14" s="148"/>
      <c r="R14" s="148"/>
      <c r="S14" s="168">
        <f>ROUND((SUM(S9:S13))/2,2)</f>
        <v>0.22</v>
      </c>
      <c r="T14" s="145"/>
      <c r="U14" s="145"/>
      <c r="V14" s="2">
        <f>ROUND((SUM(V9:V13))/2,2)</f>
        <v>0</v>
      </c>
    </row>
    <row r="15" spans="1:26" x14ac:dyDescent="0.25">
      <c r="A15" s="1"/>
      <c r="B15" s="1"/>
      <c r="C15" s="1"/>
      <c r="D15" s="1"/>
      <c r="E15" s="1"/>
      <c r="F15" s="158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25">
      <c r="A16" s="148"/>
      <c r="B16" s="148"/>
      <c r="C16" s="148"/>
      <c r="D16" s="2" t="s">
        <v>68</v>
      </c>
      <c r="E16" s="148"/>
      <c r="F16" s="162"/>
      <c r="G16" s="149"/>
      <c r="H16" s="149"/>
      <c r="I16" s="149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5"/>
      <c r="U16" s="145"/>
      <c r="V16" s="148"/>
      <c r="W16" s="145"/>
      <c r="X16" s="145"/>
      <c r="Y16" s="145"/>
      <c r="Z16" s="145"/>
    </row>
    <row r="17" spans="1:26" x14ac:dyDescent="0.25">
      <c r="A17" s="148"/>
      <c r="B17" s="148"/>
      <c r="C17" s="148"/>
      <c r="D17" s="148" t="s">
        <v>69</v>
      </c>
      <c r="E17" s="148"/>
      <c r="F17" s="162"/>
      <c r="G17" s="149"/>
      <c r="H17" s="149"/>
      <c r="I17" s="149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5"/>
      <c r="U17" s="145"/>
      <c r="V17" s="148"/>
      <c r="W17" s="145"/>
      <c r="X17" s="145"/>
      <c r="Y17" s="145"/>
      <c r="Z17" s="145"/>
    </row>
    <row r="18" spans="1:26" ht="35.1" customHeight="1" x14ac:dyDescent="0.25">
      <c r="A18" s="166"/>
      <c r="B18" s="163" t="s">
        <v>92</v>
      </c>
      <c r="C18" s="167" t="s">
        <v>93</v>
      </c>
      <c r="D18" s="163" t="s">
        <v>94</v>
      </c>
      <c r="E18" s="163" t="s">
        <v>95</v>
      </c>
      <c r="F18" s="164">
        <v>873</v>
      </c>
      <c r="G18" s="165">
        <v>0</v>
      </c>
      <c r="H18" s="165">
        <v>0</v>
      </c>
      <c r="I18" s="165">
        <f t="shared" ref="I18:I35" si="0">ROUND(F18*(G18+H18),2)</f>
        <v>0</v>
      </c>
      <c r="J18" s="163">
        <f t="shared" ref="J18:J35" si="1">ROUND(F18*(N18),2)</f>
        <v>0</v>
      </c>
      <c r="K18" s="1">
        <f t="shared" ref="K18:K35" si="2">ROUND(F18*(O18),2)</f>
        <v>0</v>
      </c>
      <c r="L18" s="1">
        <f t="shared" ref="L18:L35" si="3">ROUND(F18*(G18),2)</f>
        <v>0</v>
      </c>
      <c r="M18" s="1">
        <f t="shared" ref="M18:M35" si="4">ROUND(F18*(H18),2)</f>
        <v>0</v>
      </c>
      <c r="N18" s="1">
        <v>0</v>
      </c>
      <c r="O18" s="1"/>
      <c r="P18" s="162">
        <v>7.0000000000000007E-5</v>
      </c>
      <c r="Q18" s="158"/>
      <c r="R18" s="158">
        <v>7.0000000000000007E-5</v>
      </c>
      <c r="S18" s="148">
        <f>ROUND(F18*(P18),3)</f>
        <v>6.0999999999999999E-2</v>
      </c>
      <c r="V18" s="162"/>
      <c r="Z18">
        <v>0</v>
      </c>
    </row>
    <row r="19" spans="1:26" ht="24.95" customHeight="1" x14ac:dyDescent="0.25">
      <c r="A19" s="166"/>
      <c r="B19" s="163" t="s">
        <v>96</v>
      </c>
      <c r="C19" s="167" t="s">
        <v>97</v>
      </c>
      <c r="D19" s="163" t="s">
        <v>98</v>
      </c>
      <c r="E19" s="163" t="s">
        <v>91</v>
      </c>
      <c r="F19" s="164">
        <v>35.200000000000003</v>
      </c>
      <c r="G19" s="165">
        <v>0</v>
      </c>
      <c r="H19" s="165">
        <v>0</v>
      </c>
      <c r="I19" s="165">
        <f t="shared" si="0"/>
        <v>0</v>
      </c>
      <c r="J19" s="163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2">
        <v>1.0000000000000001E-5</v>
      </c>
      <c r="Q19" s="158"/>
      <c r="R19" s="158">
        <v>1.0000000000000001E-5</v>
      </c>
      <c r="S19" s="148">
        <f>ROUND(F19*(P19),3)</f>
        <v>0</v>
      </c>
      <c r="V19" s="162"/>
      <c r="Z19">
        <v>0</v>
      </c>
    </row>
    <row r="20" spans="1:26" ht="24.95" customHeight="1" x14ac:dyDescent="0.25">
      <c r="A20" s="166"/>
      <c r="B20" s="163" t="s">
        <v>96</v>
      </c>
      <c r="C20" s="167" t="s">
        <v>99</v>
      </c>
      <c r="D20" s="163" t="s">
        <v>100</v>
      </c>
      <c r="E20" s="163" t="s">
        <v>101</v>
      </c>
      <c r="F20" s="164">
        <v>1</v>
      </c>
      <c r="G20" s="165">
        <v>0</v>
      </c>
      <c r="H20" s="165">
        <v>0</v>
      </c>
      <c r="I20" s="165">
        <f t="shared" si="0"/>
        <v>0</v>
      </c>
      <c r="J20" s="163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2">
        <v>8.0000000000000007E-5</v>
      </c>
      <c r="Q20" s="158"/>
      <c r="R20" s="158">
        <v>8.0000000000000007E-5</v>
      </c>
      <c r="S20" s="148">
        <f>ROUND(F20*(P20),3)</f>
        <v>0</v>
      </c>
      <c r="V20" s="162"/>
      <c r="Z20">
        <v>0</v>
      </c>
    </row>
    <row r="21" spans="1:26" ht="24.95" customHeight="1" x14ac:dyDescent="0.25">
      <c r="A21" s="166"/>
      <c r="B21" s="163" t="s">
        <v>96</v>
      </c>
      <c r="C21" s="167" t="s">
        <v>102</v>
      </c>
      <c r="D21" s="163" t="s">
        <v>103</v>
      </c>
      <c r="E21" s="163" t="s">
        <v>101</v>
      </c>
      <c r="F21" s="164">
        <v>21</v>
      </c>
      <c r="G21" s="165">
        <v>0</v>
      </c>
      <c r="H21" s="165">
        <v>0</v>
      </c>
      <c r="I21" s="165">
        <f t="shared" si="0"/>
        <v>0</v>
      </c>
      <c r="J21" s="163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58"/>
      <c r="Q21" s="158"/>
      <c r="R21" s="158"/>
      <c r="S21" s="148"/>
      <c r="V21" s="162"/>
      <c r="Z21">
        <v>0</v>
      </c>
    </row>
    <row r="22" spans="1:26" ht="24.95" customHeight="1" x14ac:dyDescent="0.25">
      <c r="A22" s="166"/>
      <c r="B22" s="163" t="s">
        <v>96</v>
      </c>
      <c r="C22" s="167" t="s">
        <v>104</v>
      </c>
      <c r="D22" s="163" t="s">
        <v>105</v>
      </c>
      <c r="E22" s="163" t="s">
        <v>101</v>
      </c>
      <c r="F22" s="164">
        <v>4</v>
      </c>
      <c r="G22" s="165">
        <v>0</v>
      </c>
      <c r="H22" s="165">
        <v>0</v>
      </c>
      <c r="I22" s="165">
        <f t="shared" si="0"/>
        <v>0</v>
      </c>
      <c r="J22" s="163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2">
        <v>2.0000000000000002E-5</v>
      </c>
      <c r="Q22" s="158"/>
      <c r="R22" s="158">
        <v>2.0000000000000002E-5</v>
      </c>
      <c r="S22" s="148">
        <f>ROUND(F22*(P22),3)</f>
        <v>0</v>
      </c>
      <c r="V22" s="162"/>
      <c r="Z22">
        <v>0</v>
      </c>
    </row>
    <row r="23" spans="1:26" ht="24.95" customHeight="1" x14ac:dyDescent="0.25">
      <c r="A23" s="166"/>
      <c r="B23" s="163" t="s">
        <v>96</v>
      </c>
      <c r="C23" s="167" t="s">
        <v>106</v>
      </c>
      <c r="D23" s="163" t="s">
        <v>143</v>
      </c>
      <c r="E23" s="163" t="s">
        <v>101</v>
      </c>
      <c r="F23" s="164">
        <v>2</v>
      </c>
      <c r="G23" s="165">
        <v>0</v>
      </c>
      <c r="H23" s="165">
        <v>0</v>
      </c>
      <c r="I23" s="165">
        <f t="shared" si="0"/>
        <v>0</v>
      </c>
      <c r="J23" s="163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2">
        <v>1.0000000000000001E-5</v>
      </c>
      <c r="Q23" s="158"/>
      <c r="R23" s="158">
        <v>1.0000000000000001E-5</v>
      </c>
      <c r="S23" s="148">
        <f>ROUND(F23*(P23),3)</f>
        <v>0</v>
      </c>
      <c r="V23" s="162"/>
      <c r="Z23">
        <v>0</v>
      </c>
    </row>
    <row r="24" spans="1:26" ht="24.95" customHeight="1" x14ac:dyDescent="0.25">
      <c r="A24" s="166"/>
      <c r="B24" s="163" t="s">
        <v>96</v>
      </c>
      <c r="C24" s="167" t="s">
        <v>108</v>
      </c>
      <c r="D24" s="163" t="s">
        <v>109</v>
      </c>
      <c r="E24" s="163" t="s">
        <v>91</v>
      </c>
      <c r="F24" s="164">
        <v>53.96</v>
      </c>
      <c r="G24" s="165">
        <v>0</v>
      </c>
      <c r="H24" s="165">
        <v>0</v>
      </c>
      <c r="I24" s="165">
        <f t="shared" si="0"/>
        <v>0</v>
      </c>
      <c r="J24" s="163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2">
        <v>1.4E-3</v>
      </c>
      <c r="Q24" s="158"/>
      <c r="R24" s="158">
        <v>1.4E-3</v>
      </c>
      <c r="S24" s="148">
        <f>ROUND(F24*(P24),3)</f>
        <v>7.5999999999999998E-2</v>
      </c>
      <c r="V24" s="162"/>
      <c r="Z24">
        <v>0</v>
      </c>
    </row>
    <row r="25" spans="1:26" ht="24.95" customHeight="1" x14ac:dyDescent="0.25">
      <c r="A25" s="166"/>
      <c r="B25" s="163" t="s">
        <v>96</v>
      </c>
      <c r="C25" s="167" t="s">
        <v>110</v>
      </c>
      <c r="D25" s="163" t="s">
        <v>111</v>
      </c>
      <c r="E25" s="163" t="s">
        <v>101</v>
      </c>
      <c r="F25" s="164">
        <v>2</v>
      </c>
      <c r="G25" s="165">
        <v>0</v>
      </c>
      <c r="H25" s="165">
        <v>0</v>
      </c>
      <c r="I25" s="165">
        <f t="shared" si="0"/>
        <v>0</v>
      </c>
      <c r="J25" s="163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2">
        <v>3.5000000000000005E-4</v>
      </c>
      <c r="Q25" s="158"/>
      <c r="R25" s="158">
        <v>3.5000000000000005E-4</v>
      </c>
      <c r="S25" s="148">
        <f>ROUND(F25*(P25),3)</f>
        <v>1E-3</v>
      </c>
      <c r="V25" s="162"/>
      <c r="Z25">
        <v>0</v>
      </c>
    </row>
    <row r="26" spans="1:26" ht="24.95" customHeight="1" x14ac:dyDescent="0.25">
      <c r="A26" s="166"/>
      <c r="B26" s="163" t="s">
        <v>96</v>
      </c>
      <c r="C26" s="167" t="s">
        <v>112</v>
      </c>
      <c r="D26" s="163" t="s">
        <v>113</v>
      </c>
      <c r="E26" s="163" t="s">
        <v>101</v>
      </c>
      <c r="F26" s="164">
        <v>1</v>
      </c>
      <c r="G26" s="165">
        <v>0</v>
      </c>
      <c r="H26" s="165">
        <v>0</v>
      </c>
      <c r="I26" s="165">
        <f t="shared" si="0"/>
        <v>0</v>
      </c>
      <c r="J26" s="163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58"/>
      <c r="Q26" s="158"/>
      <c r="R26" s="158"/>
      <c r="S26" s="148"/>
      <c r="V26" s="162"/>
      <c r="Z26">
        <v>0</v>
      </c>
    </row>
    <row r="27" spans="1:26" ht="24.95" customHeight="1" x14ac:dyDescent="0.25">
      <c r="A27" s="166"/>
      <c r="B27" s="163" t="s">
        <v>92</v>
      </c>
      <c r="C27" s="167" t="s">
        <v>114</v>
      </c>
      <c r="D27" s="163" t="s">
        <v>115</v>
      </c>
      <c r="E27" s="163" t="s">
        <v>101</v>
      </c>
      <c r="F27" s="164">
        <v>1</v>
      </c>
      <c r="G27" s="165">
        <v>0</v>
      </c>
      <c r="H27" s="165">
        <v>0</v>
      </c>
      <c r="I27" s="165">
        <f t="shared" si="0"/>
        <v>0</v>
      </c>
      <c r="J27" s="163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58"/>
      <c r="Q27" s="158"/>
      <c r="R27" s="158"/>
      <c r="S27" s="148"/>
      <c r="V27" s="162"/>
      <c r="Z27">
        <v>0</v>
      </c>
    </row>
    <row r="28" spans="1:26" ht="24.95" customHeight="1" x14ac:dyDescent="0.25">
      <c r="A28" s="166"/>
      <c r="B28" s="163" t="s">
        <v>116</v>
      </c>
      <c r="C28" s="167" t="s">
        <v>117</v>
      </c>
      <c r="D28" s="163" t="s">
        <v>118</v>
      </c>
      <c r="E28" s="163" t="s">
        <v>119</v>
      </c>
      <c r="F28" s="164">
        <v>59.4</v>
      </c>
      <c r="G28" s="165">
        <v>0</v>
      </c>
      <c r="H28" s="165">
        <v>0</v>
      </c>
      <c r="I28" s="165">
        <f t="shared" si="0"/>
        <v>0</v>
      </c>
      <c r="J28" s="163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62">
        <v>5.0000000000000001E-3</v>
      </c>
      <c r="Q28" s="158"/>
      <c r="R28" s="158">
        <v>5.0000000000000001E-3</v>
      </c>
      <c r="S28" s="148">
        <f>ROUND(F28*(P28),3)</f>
        <v>0.29699999999999999</v>
      </c>
      <c r="V28" s="162"/>
      <c r="Z28">
        <v>0</v>
      </c>
    </row>
    <row r="29" spans="1:26" ht="24.95" customHeight="1" x14ac:dyDescent="0.25">
      <c r="A29" s="166"/>
      <c r="B29" s="163" t="s">
        <v>116</v>
      </c>
      <c r="C29" s="167" t="s">
        <v>120</v>
      </c>
      <c r="D29" s="163" t="s">
        <v>121</v>
      </c>
      <c r="E29" s="163" t="s">
        <v>122</v>
      </c>
      <c r="F29" s="164">
        <v>60</v>
      </c>
      <c r="G29" s="165">
        <v>0</v>
      </c>
      <c r="H29" s="165">
        <v>0</v>
      </c>
      <c r="I29" s="165">
        <f t="shared" si="0"/>
        <v>0</v>
      </c>
      <c r="J29" s="163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2">
        <v>2.8900000000000002E-3</v>
      </c>
      <c r="Q29" s="158"/>
      <c r="R29" s="158">
        <v>2.8900000000000002E-3</v>
      </c>
      <c r="S29" s="148">
        <f>ROUND(F29*(P29),3)</f>
        <v>0.17299999999999999</v>
      </c>
      <c r="V29" s="162"/>
      <c r="Z29">
        <v>0</v>
      </c>
    </row>
    <row r="30" spans="1:26" ht="24.95" customHeight="1" x14ac:dyDescent="0.25">
      <c r="A30" s="166"/>
      <c r="B30" s="163" t="s">
        <v>116</v>
      </c>
      <c r="C30" s="167" t="s">
        <v>123</v>
      </c>
      <c r="D30" s="163" t="s">
        <v>124</v>
      </c>
      <c r="E30" s="163" t="s">
        <v>122</v>
      </c>
      <c r="F30" s="164">
        <v>72</v>
      </c>
      <c r="G30" s="165">
        <v>0</v>
      </c>
      <c r="H30" s="165">
        <v>0</v>
      </c>
      <c r="I30" s="165">
        <f t="shared" si="0"/>
        <v>0</v>
      </c>
      <c r="J30" s="163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2">
        <v>5.3699999999999998E-3</v>
      </c>
      <c r="Q30" s="158"/>
      <c r="R30" s="158">
        <v>5.3699999999999998E-3</v>
      </c>
      <c r="S30" s="148">
        <f>ROUND(F30*(P30),3)</f>
        <v>0.38700000000000001</v>
      </c>
      <c r="V30" s="162"/>
      <c r="Z30">
        <v>0</v>
      </c>
    </row>
    <row r="31" spans="1:26" ht="24.95" customHeight="1" x14ac:dyDescent="0.25">
      <c r="A31" s="166"/>
      <c r="B31" s="163" t="s">
        <v>116</v>
      </c>
      <c r="C31" s="167" t="s">
        <v>125</v>
      </c>
      <c r="D31" s="163" t="s">
        <v>126</v>
      </c>
      <c r="E31" s="163" t="s">
        <v>122</v>
      </c>
      <c r="F31" s="164">
        <v>63</v>
      </c>
      <c r="G31" s="165">
        <v>0</v>
      </c>
      <c r="H31" s="165">
        <v>0</v>
      </c>
      <c r="I31" s="165">
        <f t="shared" si="0"/>
        <v>0</v>
      </c>
      <c r="J31" s="163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2">
        <v>8.8999999999999999E-3</v>
      </c>
      <c r="Q31" s="158"/>
      <c r="R31" s="158">
        <v>8.8999999999999999E-3</v>
      </c>
      <c r="S31" s="148">
        <f>ROUND(F31*(P31),3)</f>
        <v>0.56100000000000005</v>
      </c>
      <c r="V31" s="162"/>
      <c r="Z31">
        <v>0</v>
      </c>
    </row>
    <row r="32" spans="1:26" ht="24.95" customHeight="1" x14ac:dyDescent="0.25">
      <c r="A32" s="166"/>
      <c r="B32" s="163" t="s">
        <v>92</v>
      </c>
      <c r="C32" s="167" t="s">
        <v>127</v>
      </c>
      <c r="D32" s="163" t="s">
        <v>128</v>
      </c>
      <c r="E32" s="163" t="s">
        <v>129</v>
      </c>
      <c r="F32" s="164">
        <v>2.0950000000000002</v>
      </c>
      <c r="G32" s="165">
        <v>0</v>
      </c>
      <c r="H32" s="165">
        <v>0</v>
      </c>
      <c r="I32" s="165">
        <f t="shared" si="0"/>
        <v>0</v>
      </c>
      <c r="J32" s="163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v>0</v>
      </c>
      <c r="O32" s="1"/>
      <c r="P32" s="158"/>
      <c r="Q32" s="158"/>
      <c r="R32" s="158"/>
      <c r="S32" s="148"/>
      <c r="V32" s="162"/>
      <c r="Z32">
        <v>0</v>
      </c>
    </row>
    <row r="33" spans="1:26" ht="24.95" customHeight="1" x14ac:dyDescent="0.25">
      <c r="A33" s="166"/>
      <c r="B33" s="163" t="s">
        <v>116</v>
      </c>
      <c r="C33" s="167" t="s">
        <v>130</v>
      </c>
      <c r="D33" s="163" t="s">
        <v>131</v>
      </c>
      <c r="E33" s="163" t="s">
        <v>132</v>
      </c>
      <c r="F33" s="164">
        <v>18</v>
      </c>
      <c r="G33" s="165">
        <v>0</v>
      </c>
      <c r="H33" s="165">
        <v>0</v>
      </c>
      <c r="I33" s="165">
        <f t="shared" si="0"/>
        <v>0</v>
      </c>
      <c r="J33" s="163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v>0</v>
      </c>
      <c r="O33" s="1"/>
      <c r="P33" s="162">
        <v>2.2200000000000001E-2</v>
      </c>
      <c r="Q33" s="158"/>
      <c r="R33" s="158">
        <v>2.2200000000000001E-2</v>
      </c>
      <c r="S33" s="148">
        <f>ROUND(F33*(P33),3)</f>
        <v>0.4</v>
      </c>
      <c r="V33" s="162"/>
      <c r="Z33">
        <v>0</v>
      </c>
    </row>
    <row r="34" spans="1:26" ht="24.95" customHeight="1" x14ac:dyDescent="0.25">
      <c r="A34" s="166"/>
      <c r="B34" s="163" t="s">
        <v>96</v>
      </c>
      <c r="C34" s="167" t="s">
        <v>133</v>
      </c>
      <c r="D34" s="163" t="s">
        <v>144</v>
      </c>
      <c r="E34" s="163" t="s">
        <v>91</v>
      </c>
      <c r="F34" s="164">
        <v>35.200000000000003</v>
      </c>
      <c r="G34" s="165">
        <v>0</v>
      </c>
      <c r="H34" s="165">
        <v>0</v>
      </c>
      <c r="I34" s="165">
        <f t="shared" si="0"/>
        <v>0</v>
      </c>
      <c r="J34" s="163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v>0</v>
      </c>
      <c r="O34" s="1"/>
      <c r="P34" s="162">
        <v>2.0000000000000002E-5</v>
      </c>
      <c r="Q34" s="158"/>
      <c r="R34" s="158">
        <v>2.0000000000000002E-5</v>
      </c>
      <c r="S34" s="148">
        <f>ROUND(F34*(P34),3)</f>
        <v>1E-3</v>
      </c>
      <c r="V34" s="162"/>
      <c r="Z34">
        <v>0</v>
      </c>
    </row>
    <row r="35" spans="1:26" ht="24.95" customHeight="1" x14ac:dyDescent="0.25">
      <c r="A35" s="166"/>
      <c r="B35" s="163" t="s">
        <v>116</v>
      </c>
      <c r="C35" s="167" t="s">
        <v>135</v>
      </c>
      <c r="D35" s="163" t="s">
        <v>136</v>
      </c>
      <c r="E35" s="163" t="s">
        <v>122</v>
      </c>
      <c r="F35" s="164">
        <v>102</v>
      </c>
      <c r="G35" s="165">
        <v>0</v>
      </c>
      <c r="H35" s="165">
        <v>0</v>
      </c>
      <c r="I35" s="165">
        <f t="shared" si="0"/>
        <v>0</v>
      </c>
      <c r="J35" s="163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2">
        <v>1.3600000000000001E-3</v>
      </c>
      <c r="Q35" s="158"/>
      <c r="R35" s="158">
        <v>1.3600000000000001E-3</v>
      </c>
      <c r="S35" s="148">
        <f>ROUND(F35*(P35),3)</f>
        <v>0.13900000000000001</v>
      </c>
      <c r="V35" s="162"/>
      <c r="Z35">
        <v>0</v>
      </c>
    </row>
    <row r="36" spans="1:26" x14ac:dyDescent="0.25">
      <c r="A36" s="148"/>
      <c r="B36" s="148"/>
      <c r="C36" s="148"/>
      <c r="D36" s="148" t="s">
        <v>69</v>
      </c>
      <c r="E36" s="148"/>
      <c r="F36" s="162"/>
      <c r="G36" s="151">
        <f>ROUND((SUM(L17:L35))/1,2)</f>
        <v>0</v>
      </c>
      <c r="H36" s="151">
        <f>ROUND((SUM(M17:M35))/1,2)</f>
        <v>0</v>
      </c>
      <c r="I36" s="151">
        <f>ROUND((SUM(I17:I35))/1,2)</f>
        <v>0</v>
      </c>
      <c r="J36" s="148"/>
      <c r="K36" s="148"/>
      <c r="L36" s="148">
        <f>ROUND((SUM(L17:L35))/1,2)</f>
        <v>0</v>
      </c>
      <c r="M36" s="148">
        <f>ROUND((SUM(M17:M35))/1,2)</f>
        <v>0</v>
      </c>
      <c r="N36" s="148"/>
      <c r="O36" s="148"/>
      <c r="P36" s="168"/>
      <c r="Q36" s="148"/>
      <c r="R36" s="148"/>
      <c r="S36" s="168">
        <f>ROUND((SUM(S17:S35))/1,2)</f>
        <v>2.1</v>
      </c>
      <c r="T36" s="145"/>
      <c r="U36" s="145"/>
      <c r="V36" s="2">
        <f>ROUND((SUM(V17:V35))/1,2)</f>
        <v>0</v>
      </c>
      <c r="W36" s="145"/>
      <c r="X36" s="145"/>
      <c r="Y36" s="145"/>
      <c r="Z36" s="145"/>
    </row>
    <row r="37" spans="1:26" x14ac:dyDescent="0.25">
      <c r="A37" s="1"/>
      <c r="B37" s="1"/>
      <c r="C37" s="1"/>
      <c r="D37" s="1"/>
      <c r="E37" s="1"/>
      <c r="F37" s="158"/>
      <c r="G37" s="141"/>
      <c r="H37" s="141"/>
      <c r="I37" s="141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48"/>
      <c r="B38" s="148"/>
      <c r="C38" s="148"/>
      <c r="D38" s="148" t="s">
        <v>70</v>
      </c>
      <c r="E38" s="148"/>
      <c r="F38" s="162"/>
      <c r="G38" s="149"/>
      <c r="H38" s="149"/>
      <c r="I38" s="149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5"/>
      <c r="U38" s="145"/>
      <c r="V38" s="148"/>
      <c r="W38" s="145"/>
      <c r="X38" s="145"/>
      <c r="Y38" s="145"/>
      <c r="Z38" s="145"/>
    </row>
    <row r="39" spans="1:26" ht="24.95" customHeight="1" x14ac:dyDescent="0.25">
      <c r="A39" s="166"/>
      <c r="B39" s="163" t="s">
        <v>137</v>
      </c>
      <c r="C39" s="167" t="s">
        <v>138</v>
      </c>
      <c r="D39" s="163" t="s">
        <v>139</v>
      </c>
      <c r="E39" s="163" t="s">
        <v>91</v>
      </c>
      <c r="F39" s="164">
        <v>187.06200000000001</v>
      </c>
      <c r="G39" s="165">
        <v>0</v>
      </c>
      <c r="H39" s="165">
        <v>0</v>
      </c>
      <c r="I39" s="165">
        <f>ROUND(F39*(G39+H39),2)</f>
        <v>0</v>
      </c>
      <c r="J39" s="163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62">
        <v>8.5000000000000006E-4</v>
      </c>
      <c r="Q39" s="158"/>
      <c r="R39" s="158">
        <v>8.5000000000000006E-4</v>
      </c>
      <c r="S39" s="148">
        <f>ROUND(F39*(P39),3)</f>
        <v>0.159</v>
      </c>
      <c r="V39" s="162"/>
      <c r="Z39">
        <v>0</v>
      </c>
    </row>
    <row r="40" spans="1:26" ht="24.95" customHeight="1" x14ac:dyDescent="0.25">
      <c r="A40" s="166"/>
      <c r="B40" s="163" t="s">
        <v>137</v>
      </c>
      <c r="C40" s="167" t="s">
        <v>140</v>
      </c>
      <c r="D40" s="163" t="s">
        <v>141</v>
      </c>
      <c r="E40" s="163" t="s">
        <v>91</v>
      </c>
      <c r="F40" s="164">
        <v>187.06200000000001</v>
      </c>
      <c r="G40" s="165">
        <v>0</v>
      </c>
      <c r="H40" s="165">
        <v>0</v>
      </c>
      <c r="I40" s="165">
        <f>ROUND(F40*(G40+H40),2)</f>
        <v>0</v>
      </c>
      <c r="J40" s="163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62">
        <v>3.0000000000000003E-4</v>
      </c>
      <c r="Q40" s="158"/>
      <c r="R40" s="158">
        <v>3.0000000000000003E-4</v>
      </c>
      <c r="S40" s="148">
        <f>ROUND(F40*(P40),3)</f>
        <v>5.6000000000000001E-2</v>
      </c>
      <c r="V40" s="162"/>
      <c r="Z40">
        <v>0</v>
      </c>
    </row>
    <row r="41" spans="1:26" x14ac:dyDescent="0.25">
      <c r="A41" s="148"/>
      <c r="B41" s="148"/>
      <c r="C41" s="148"/>
      <c r="D41" s="148" t="s">
        <v>70</v>
      </c>
      <c r="E41" s="148"/>
      <c r="F41" s="162"/>
      <c r="G41" s="151">
        <f>ROUND((SUM(L38:L40))/1,2)</f>
        <v>0</v>
      </c>
      <c r="H41" s="151">
        <f>ROUND((SUM(M38:M40))/1,2)</f>
        <v>0</v>
      </c>
      <c r="I41" s="151">
        <f>ROUND((SUM(I38:I40))/1,2)</f>
        <v>0</v>
      </c>
      <c r="J41" s="148"/>
      <c r="K41" s="148"/>
      <c r="L41" s="148">
        <f>ROUND((SUM(L38:L40))/1,2)</f>
        <v>0</v>
      </c>
      <c r="M41" s="148">
        <f>ROUND((SUM(M38:M40))/1,2)</f>
        <v>0</v>
      </c>
      <c r="N41" s="148"/>
      <c r="O41" s="148"/>
      <c r="P41" s="168"/>
      <c r="Q41" s="1"/>
      <c r="R41" s="1"/>
      <c r="S41" s="168">
        <f>ROUND((SUM(S38:S40))/1,2)</f>
        <v>0.22</v>
      </c>
      <c r="T41" s="169"/>
      <c r="U41" s="169"/>
      <c r="V41" s="2">
        <f>ROUND((SUM(V38:V40))/1,2)</f>
        <v>0</v>
      </c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68</v>
      </c>
      <c r="E43" s="148"/>
      <c r="F43" s="162"/>
      <c r="G43" s="151">
        <f>ROUND((SUM(L16:L42))/2,2)</f>
        <v>0</v>
      </c>
      <c r="H43" s="151">
        <f>ROUND((SUM(M16:M42))/2,2)</f>
        <v>0</v>
      </c>
      <c r="I43" s="151">
        <f>ROUND((SUM(I16:I42))/2,2)</f>
        <v>0</v>
      </c>
      <c r="J43" s="148"/>
      <c r="K43" s="148"/>
      <c r="L43" s="148">
        <f>ROUND((SUM(L16:L42))/2,2)</f>
        <v>0</v>
      </c>
      <c r="M43" s="148">
        <f>ROUND((SUM(M16:M42))/2,2)</f>
        <v>0</v>
      </c>
      <c r="N43" s="148"/>
      <c r="O43" s="148"/>
      <c r="P43" s="168"/>
      <c r="Q43" s="1"/>
      <c r="R43" s="1"/>
      <c r="S43" s="168">
        <f>ROUND((SUM(S16:S42))/2,2)</f>
        <v>2.3199999999999998</v>
      </c>
      <c r="V43" s="2">
        <f>ROUND((SUM(V16:V42))/2,2)</f>
        <v>0</v>
      </c>
    </row>
    <row r="44" spans="1:26" x14ac:dyDescent="0.25">
      <c r="A44" s="170"/>
      <c r="B44" s="170"/>
      <c r="C44" s="170"/>
      <c r="D44" s="170" t="s">
        <v>71</v>
      </c>
      <c r="E44" s="170"/>
      <c r="F44" s="171"/>
      <c r="G44" s="172">
        <f>ROUND((SUM(L9:L43))/3,2)</f>
        <v>0</v>
      </c>
      <c r="H44" s="172">
        <f>ROUND((SUM(M9:M43))/3,2)</f>
        <v>0</v>
      </c>
      <c r="I44" s="172">
        <f>ROUND((SUM(I9:I43))/3,2)</f>
        <v>0</v>
      </c>
      <c r="J44" s="170"/>
      <c r="K44" s="170">
        <f>ROUND((SUM(K9:K43))/3,2)</f>
        <v>0</v>
      </c>
      <c r="L44" s="170">
        <f>ROUND((SUM(L9:L43))/3,2)</f>
        <v>0</v>
      </c>
      <c r="M44" s="170">
        <f>ROUND((SUM(M9:M43))/3,2)</f>
        <v>0</v>
      </c>
      <c r="N44" s="170"/>
      <c r="O44" s="170"/>
      <c r="P44" s="171"/>
      <c r="Q44" s="170"/>
      <c r="R44" s="170"/>
      <c r="S44" s="171">
        <f>ROUND((SUM(S9:S43))/3,2)</f>
        <v>2.54</v>
      </c>
      <c r="T44" s="173"/>
      <c r="U44" s="173"/>
      <c r="V44" s="170">
        <f>ROUND((SUM(V9:V43))/3,2)</f>
        <v>0</v>
      </c>
      <c r="Z44">
        <f>(SUM(Z9:Z43))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Stojisko komunálneho odpadu / Ulica Partizánska - 12 kontajneov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0.425781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34" t="s">
        <v>145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192" t="s">
        <v>23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195" t="s">
        <v>24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195" t="s">
        <v>25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13767'!B12</f>
        <v>0</v>
      </c>
      <c r="E16" s="89">
        <f>'Rekap 13767'!C12</f>
        <v>0</v>
      </c>
      <c r="F16" s="99">
        <f>'Rekap 13767'!D12</f>
        <v>0</v>
      </c>
      <c r="G16" s="52">
        <v>6</v>
      </c>
      <c r="H16" s="108" t="s">
        <v>35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13767'!B17</f>
        <v>0</v>
      </c>
      <c r="E17" s="68">
        <f>'Rekap 13767'!C17</f>
        <v>0</v>
      </c>
      <c r="F17" s="73">
        <f>'Rekap 13767'!D17</f>
        <v>0</v>
      </c>
      <c r="G17" s="53">
        <v>7</v>
      </c>
      <c r="H17" s="109" t="s">
        <v>36</v>
      </c>
      <c r="I17" s="119"/>
      <c r="J17" s="112">
        <f>'SO 13767'!Z44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/>
      <c r="E18" s="69"/>
      <c r="F18" s="74"/>
      <c r="G18" s="53">
        <v>8</v>
      </c>
      <c r="H18" s="109" t="s">
        <v>37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3"/>
      <c r="F20" s="100">
        <f>SUM(F16:F19)</f>
        <v>0</v>
      </c>
      <c r="G20" s="53">
        <v>10</v>
      </c>
      <c r="H20" s="109" t="s">
        <v>32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32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38</v>
      </c>
      <c r="H27" s="97" t="s">
        <v>39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40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41</v>
      </c>
      <c r="I29" s="115">
        <f>J28-SUM('SO 13767'!K9:'SO 13767'!K43)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SUM('SO 13767'!K9:'SO 13767'!K43)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44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96"/>
      <c r="G33" s="104">
        <v>26</v>
      </c>
      <c r="H33" s="132" t="s">
        <v>59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13765</vt:lpstr>
      <vt:lpstr>Rekap 13765</vt:lpstr>
      <vt:lpstr>SO 13765</vt:lpstr>
      <vt:lpstr>Kryci_list 13766</vt:lpstr>
      <vt:lpstr>Rekap 13766</vt:lpstr>
      <vt:lpstr>SO 13766</vt:lpstr>
      <vt:lpstr>Kryci_list 13767</vt:lpstr>
      <vt:lpstr>Rekap 13767</vt:lpstr>
      <vt:lpstr>SO 13767</vt:lpstr>
      <vt:lpstr>'Rekap 13765'!Názvy_tlače</vt:lpstr>
      <vt:lpstr>'Rekap 13766'!Názvy_tlače</vt:lpstr>
      <vt:lpstr>'Rekap 13767'!Názvy_tlače</vt:lpstr>
      <vt:lpstr>'SO 13765'!Názvy_tlače</vt:lpstr>
      <vt:lpstr>'SO 13766'!Názvy_tlače</vt:lpstr>
      <vt:lpstr>'SO 13767'!Názvy_tlače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Mažár Jozef</dc:creator>
  <cp:lastModifiedBy>Mažár Jozef</cp:lastModifiedBy>
  <cp:lastPrinted>2021-08-01T15:38:35Z</cp:lastPrinted>
  <dcterms:created xsi:type="dcterms:W3CDTF">2021-08-01T14:48:50Z</dcterms:created>
  <dcterms:modified xsi:type="dcterms:W3CDTF">2021-08-01T15:39:55Z</dcterms:modified>
</cp:coreProperties>
</file>