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1600" windowHeight="9504" tabRatio="976" activeTab="1"/>
  </bookViews>
  <sheets>
    <sheet name="KL" sheetId="4" r:id="rId1"/>
    <sheet name="REKAP" sheetId="5" r:id="rId2"/>
    <sheet name="E-ELEKTROMONTÁŽ" sheetId="12" r:id="rId3"/>
    <sheet name="Z-ZEMNÉ PRÁCE" sheetId="13" r:id="rId4"/>
  </sheets>
  <definedNames>
    <definedName name="_xlnm._FilterDatabase" hidden="1">#REF!</definedName>
    <definedName name="fakt1R">#REF!</definedName>
    <definedName name="_xlnm.Print_Titles" localSheetId="2">'E-ELEKTROMONTÁŽ'!$2:$2</definedName>
    <definedName name="_xlnm.Print_Titles" localSheetId="1">REKAP!$8:$10</definedName>
    <definedName name="_xlnm.Print_Titles" localSheetId="3">'Z-ZEMNÉ PRÁCE'!$2:$2</definedName>
    <definedName name="_xlnm.Print_Area" localSheetId="0">KL!$A:$J</definedName>
    <definedName name="_xlnm.Print_Area" localSheetId="1">REKAP!$A$1:$H$49</definedName>
  </definedNames>
  <calcPr calcId="152511"/>
</workbook>
</file>

<file path=xl/calcChain.xml><?xml version="1.0" encoding="utf-8"?>
<calcChain xmlns="http://schemas.openxmlformats.org/spreadsheetml/2006/main">
  <c r="G18" i="13" l="1"/>
  <c r="E20" i="13" s="1"/>
  <c r="G47" i="12"/>
  <c r="E48" i="12" s="1"/>
  <c r="G48" i="12" s="1"/>
  <c r="H45" i="12"/>
  <c r="E46" i="12" s="1"/>
  <c r="H46" i="12" s="1"/>
  <c r="H50" i="12" s="1"/>
  <c r="F12" i="5"/>
  <c r="F13" i="5"/>
  <c r="F14" i="5"/>
  <c r="H43" i="5"/>
  <c r="H44" i="5"/>
  <c r="D30" i="4"/>
  <c r="D10" i="4"/>
  <c r="D6" i="4"/>
  <c r="D3" i="4"/>
  <c r="H2" i="4"/>
  <c r="D2" i="4"/>
  <c r="F1" i="4"/>
  <c r="F15" i="5"/>
  <c r="F16" i="5"/>
  <c r="F17" i="5"/>
  <c r="F18" i="5"/>
  <c r="F19" i="5"/>
  <c r="F20" i="5"/>
  <c r="F21" i="5"/>
  <c r="H42" i="5"/>
  <c r="J13" i="4"/>
  <c r="J14" i="4"/>
  <c r="F16" i="4"/>
  <c r="F18" i="4"/>
  <c r="F19" i="4"/>
  <c r="D20" i="4"/>
  <c r="E20" i="4"/>
  <c r="J20" i="4"/>
  <c r="F26" i="4"/>
  <c r="J26" i="4"/>
  <c r="J30" i="4"/>
  <c r="F46" i="5" l="1"/>
  <c r="F17" i="4" s="1"/>
  <c r="F20" i="4" s="1"/>
  <c r="J28" i="4" s="1"/>
  <c r="I29" i="4" s="1"/>
  <c r="J29" i="4" s="1"/>
  <c r="J31" i="4" s="1"/>
  <c r="G51" i="12"/>
  <c r="E53" i="12"/>
  <c r="F47" i="5" l="1"/>
  <c r="F48" i="5" s="1"/>
  <c r="F12" i="4"/>
  <c r="F13" i="4"/>
  <c r="J12" i="4"/>
  <c r="F14" i="4"/>
</calcChain>
</file>

<file path=xl/sharedStrings.xml><?xml version="1.0" encoding="utf-8"?>
<sst xmlns="http://schemas.openxmlformats.org/spreadsheetml/2006/main" count="293" uniqueCount="190">
  <si>
    <t>kg</t>
  </si>
  <si>
    <t>m2</t>
  </si>
  <si>
    <t>MATERIAL</t>
  </si>
  <si>
    <t>FeZn P 10mm v zemi</t>
  </si>
  <si>
    <t>Rozpočet celkom bez DPH:</t>
  </si>
  <si>
    <t xml:space="preserve"> DPH % </t>
  </si>
  <si>
    <t>Rozpočet celkom s DPH:</t>
  </si>
  <si>
    <t>km</t>
  </si>
  <si>
    <t>001-0024</t>
  </si>
  <si>
    <t>Vytycenie kabel.vedenia v zast.terene</t>
  </si>
  <si>
    <t>003-0081</t>
  </si>
  <si>
    <t>Rezanie spar v asfalte a betone</t>
  </si>
  <si>
    <t>008-0001</t>
  </si>
  <si>
    <t>Betonovy zaklad bez bednenia</t>
  </si>
  <si>
    <t>m3</t>
  </si>
  <si>
    <t>005-0704</t>
  </si>
  <si>
    <t>Jama pre stoziar ver.osv. v zem.tr.4</t>
  </si>
  <si>
    <t>005-0602</t>
  </si>
  <si>
    <t>Vykop jamy zemina 3 - 4</t>
  </si>
  <si>
    <t>008-0022</t>
  </si>
  <si>
    <t>Stoziarove puzdro pre st. osv.</t>
  </si>
  <si>
    <t>012-0002</t>
  </si>
  <si>
    <t>Zahadzanie jamy</t>
  </si>
  <si>
    <t>020-0264</t>
  </si>
  <si>
    <t>Vykop ryhy 50x80 v zemine 4</t>
  </si>
  <si>
    <t>030-0212</t>
  </si>
  <si>
    <t>Pretlacenie otvoru do P 220 mm</t>
  </si>
  <si>
    <t>042-0373</t>
  </si>
  <si>
    <t>Kabel.lozko s tehlami na s.45 cm</t>
  </si>
  <si>
    <t>049-0012</t>
  </si>
  <si>
    <t>Vystrazna folia PVC s. 33 cm</t>
  </si>
  <si>
    <t>056-0264</t>
  </si>
  <si>
    <t>Zahadzanie ryhy 50x80 zemina 4</t>
  </si>
  <si>
    <t>062-0013</t>
  </si>
  <si>
    <t>Uprava terenu</t>
  </si>
  <si>
    <t>ELEKTROINŠTALÁCIA</t>
  </si>
  <si>
    <t>V module</t>
  </si>
  <si>
    <t>Hlavička1</t>
  </si>
  <si>
    <t>Mena</t>
  </si>
  <si>
    <t>Hlavička2</t>
  </si>
  <si>
    <t>Obdobie</t>
  </si>
  <si>
    <t>Stavba :</t>
  </si>
  <si>
    <t>Miesto:</t>
  </si>
  <si>
    <t>Rozpočet</t>
  </si>
  <si>
    <t>Krycí list rozpočtu v</t>
  </si>
  <si>
    <t>Sk</t>
  </si>
  <si>
    <t xml:space="preserve">Objekt : </t>
  </si>
  <si>
    <t>JKSO :</t>
  </si>
  <si>
    <t>Čerpanie</t>
  </si>
  <si>
    <t>Krycí list splátky v</t>
  </si>
  <si>
    <t>za obdobie</t>
  </si>
  <si>
    <t>Mesiac 1999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</si>
  <si>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</si>
  <si>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</si>
  <si>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</si>
  <si>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</si>
  <si>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</si>
  <si>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</si>
  <si>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</si>
  <si>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Odberateľ:</t>
  </si>
  <si>
    <t>IČO:</t>
  </si>
  <si>
    <t xml:space="preserve">      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</si>
  <si>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</si>
  <si>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</si>
  <si>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</si>
  <si>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</si>
  <si>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</si>
  <si>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</si>
  <si>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</si>
  <si>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</si>
  <si>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</si>
  <si>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 a práce</t>
  </si>
  <si>
    <t>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</si>
  <si>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</si>
  <si>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</si>
  <si>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</si>
  <si>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</si>
  <si>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</si>
  <si>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</si>
  <si>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</si>
  <si>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</si>
  <si>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</si>
  <si>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</si>
  <si>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</si>
  <si>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</si>
  <si>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</si>
  <si>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</si>
  <si>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</si>
  <si>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</si>
  <si>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</si>
  <si>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</si>
  <si>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</si>
  <si>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</si>
  <si>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</si>
  <si>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</si>
  <si>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</si>
  <si>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 Kompletizačná činnosť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</si>
  <si>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</si>
  <si>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</si>
  <si>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</si>
  <si>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</si>
  <si>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</si>
  <si>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</si>
  <si>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</si>
  <si>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</si>
  <si>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</si>
  <si>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</si>
  <si>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</si>
  <si>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</si>
  <si>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</si>
  <si>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</si>
  <si>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</si>
  <si>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STAVBA:</t>
  </si>
  <si>
    <t>OBJEKT:</t>
  </si>
  <si>
    <t>Rekapitulácia rozpočtu v</t>
  </si>
  <si>
    <t>MIESTO STAVBY:</t>
  </si>
  <si>
    <t>Rekapitulácia splátky v</t>
  </si>
  <si>
    <t>INVESTOR:</t>
  </si>
  <si>
    <t>Rekapitulácia výrobnej kalkulácie v</t>
  </si>
  <si>
    <t>DÁTUM:</t>
  </si>
  <si>
    <t>SPRACOVAL:</t>
  </si>
  <si>
    <t>REKAPITULÁCIA NÁKLADOV - ELEKTROINŠTALÁCIA</t>
  </si>
  <si>
    <t>Popis položky, stavebného dielu, remesla</t>
  </si>
  <si>
    <t>MONTÁŽ</t>
  </si>
  <si>
    <t>MATERIÁL</t>
  </si>
  <si>
    <t>DODÁVKA ROZVÁDZAČOV</t>
  </si>
  <si>
    <t>HZS</t>
  </si>
  <si>
    <t>€</t>
  </si>
  <si>
    <t xml:space="preserve">DEMONTÁŽ  hod </t>
  </si>
  <si>
    <t xml:space="preserve">ODBORNÁ PREHLIADKA hod </t>
  </si>
  <si>
    <t xml:space="preserve">STAVEBNÉ PRÁCE hod </t>
  </si>
  <si>
    <t xml:space="preserve"> DPH  20% z:</t>
  </si>
  <si>
    <t>Ocel.konstrukcie do 5kg</t>
  </si>
  <si>
    <t>Prof.Fe L25x25x3mm</t>
  </si>
  <si>
    <t>Spoj skrut.svorkou do 50mm2</t>
  </si>
  <si>
    <t>Kabel CYKY 3x1.5 vol.uloz.</t>
  </si>
  <si>
    <t>Poistkova skrina SPP2 C</t>
  </si>
  <si>
    <t>Kabel AYKY 4x10 volne</t>
  </si>
  <si>
    <t>Ukoncenie kabelu do 4x10</t>
  </si>
  <si>
    <t>Spolu</t>
  </si>
  <si>
    <t>Svorka SS</t>
  </si>
  <si>
    <t>Svorka SP 1</t>
  </si>
  <si>
    <t>Bleskoistka LVA 280BS</t>
  </si>
  <si>
    <t>SVORKOVNICA TB-1</t>
  </si>
  <si>
    <t>PC</t>
  </si>
  <si>
    <t>POLOZKA</t>
  </si>
  <si>
    <t>NAZOV</t>
  </si>
  <si>
    <t>MJ</t>
  </si>
  <si>
    <t>CENA</t>
  </si>
  <si>
    <t>POCET</t>
  </si>
  <si>
    <t>MONTAZ</t>
  </si>
  <si>
    <t>m</t>
  </si>
  <si>
    <t>ks</t>
  </si>
  <si>
    <t>Trubka panc.ohyb.FXP P32mm</t>
  </si>
  <si>
    <t>Trubka FXKVS 63</t>
  </si>
  <si>
    <t>Trubka ocel.pevne P36mm</t>
  </si>
  <si>
    <t>Material - Trubka panc.ohyb.FXP P32mm</t>
  </si>
  <si>
    <t>Material - Trubka FXKVS 63</t>
  </si>
  <si>
    <t>Material - Kabel CYKY 3x1.5 vol.uloz.</t>
  </si>
  <si>
    <t>Material - SVORKOVNICA TB-1</t>
  </si>
  <si>
    <t>Material - FeZn P 10mm v zemi</t>
  </si>
  <si>
    <t>Material - Svorka SP 1</t>
  </si>
  <si>
    <t>Montaz:</t>
  </si>
  <si>
    <t>PPV 6 %</t>
  </si>
  <si>
    <t>Material:</t>
  </si>
  <si>
    <t>Podruzny materal 3 %</t>
  </si>
  <si>
    <t>Montaz spolu:</t>
  </si>
  <si>
    <t>Material spolu:</t>
  </si>
  <si>
    <t>Celkom bez DPH:</t>
  </si>
  <si>
    <t>STREETLIGHT 5XA5821D1A08</t>
  </si>
  <si>
    <t>5XA58100XM2 Príruba</t>
  </si>
  <si>
    <t>Osvetl.st.ocelovy OSUD-OP06</t>
  </si>
  <si>
    <t>Výložník  V1T-OP-30-114</t>
  </si>
  <si>
    <t>ELEKTROMONTÁŽ</t>
  </si>
  <si>
    <t>Material - Ukoncenie kabelu do 4x10</t>
  </si>
  <si>
    <t>Material - STREETLIGHT 5XA5821D1A08</t>
  </si>
  <si>
    <t>Material - 5XA58100XM2 Príruba</t>
  </si>
  <si>
    <t>Material - Osvetl.st.ocelovy OSUD-OP06</t>
  </si>
  <si>
    <t>Material - Výložník  V1T-OP-30-114</t>
  </si>
  <si>
    <t>ZEMNÉ PRÁCE</t>
  </si>
  <si>
    <t>Poistka PN000 - 10A</t>
  </si>
  <si>
    <t>Vlozka E27-2A</t>
  </si>
  <si>
    <t>Material - Trubka ocel.pevne P36mm</t>
  </si>
  <si>
    <t>Material - Spoj skrut.svorkou do 50mm2</t>
  </si>
  <si>
    <t>Material - Kabel AYKY 4x10 volne</t>
  </si>
  <si>
    <t>Material - Vlozka E27-2A</t>
  </si>
  <si>
    <t>Material - Poistka PN000 - 10A</t>
  </si>
  <si>
    <t>Material - Bleskoistka LVA 280BS</t>
  </si>
  <si>
    <t>Material - Poistkova skrina SPP2 C</t>
  </si>
  <si>
    <t>Material - Svorka 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</si>
</sst>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.00&quot; &quot;"/>
    <numFmt numFmtId="169" formatCode="#,##0\ &quot;Sk&quot;"/>
    <numFmt numFmtId="170" formatCode="#,##0&quot; Sk&quot;;[Red]&quot;-&quot;#,##0&quot; Sk&quot;"/>
    <numFmt numFmtId="171" formatCode="#,##0.00\ [$EUR]"/>
  </numFmts>
  <fonts count="12">
    <font>
      <sz val="10"/>
      <name val="Arial"/>
      <charset val="238"/>
    </font>
    <font>
      <sz val="8"/>
      <name val="Arial"/>
      <charset val="238"/>
    </font>
    <font>
      <b/>
      <sz val="7"/>
      <name val="Letter Gothic CE"/>
      <charset val="238"/>
    </font>
    <font>
      <sz val="10"/>
      <name val="Arial CE"/>
      <charset val="238"/>
    </font>
    <font>
      <sz val="8"/>
      <name val="Arial Narrow"/>
      <family val="2"/>
      <charset val="238"/>
    </font>
    <font>
      <b/>
      <sz val="14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7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1">
      <alignment vertical="center"/>
    </xf>
    <xf numFmtId="0" fontId="2" fillId="0" borderId="1" applyFont="0" applyFill="0" applyBorder="0">
      <alignment vertical="center"/>
    </xf>
    <xf numFmtId="170" fontId="2" fillId="0" borderId="1"/>
    <xf numFmtId="0" fontId="2" fillId="0" borderId="1" applyFont="0" applyFill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2" applyBorder="0">
      <alignment vertical="center"/>
    </xf>
    <xf numFmtId="0" fontId="2" fillId="0" borderId="2">
      <alignment vertical="center"/>
    </xf>
  </cellStyleXfs>
  <cellXfs count="179">
    <xf numFmtId="0" fontId="0" fillId="0" borderId="0" xfId="0"/>
    <xf numFmtId="2" fontId="0" fillId="0" borderId="0" xfId="0" applyNumberFormat="1"/>
    <xf numFmtId="0" fontId="4" fillId="0" borderId="0" xfId="8" applyFont="1" applyAlignment="1">
      <alignment horizontal="left" vertical="center"/>
    </xf>
    <xf numFmtId="0" fontId="5" fillId="0" borderId="0" xfId="8" applyFont="1" applyAlignment="1">
      <alignment horizontal="left" vertical="center"/>
    </xf>
    <xf numFmtId="0" fontId="4" fillId="0" borderId="0" xfId="8" applyFont="1"/>
    <xf numFmtId="0" fontId="6" fillId="0" borderId="0" xfId="7" applyFont="1" applyAlignment="1">
      <alignment horizontal="left" vertical="center"/>
    </xf>
    <xf numFmtId="0" fontId="4" fillId="0" borderId="0" xfId="7" applyFont="1"/>
    <xf numFmtId="0" fontId="4" fillId="0" borderId="3" xfId="8" applyFont="1" applyBorder="1" applyAlignment="1">
      <alignment horizontal="left" vertical="center"/>
    </xf>
    <xf numFmtId="0" fontId="4" fillId="0" borderId="4" xfId="8" applyFont="1" applyBorder="1" applyAlignment="1">
      <alignment horizontal="left" vertical="center"/>
    </xf>
    <xf numFmtId="4" fontId="4" fillId="0" borderId="4" xfId="8" applyNumberFormat="1" applyFont="1" applyBorder="1" applyAlignment="1">
      <alignment horizontal="left" vertical="center"/>
    </xf>
    <xf numFmtId="0" fontId="4" fillId="0" borderId="4" xfId="8" applyFont="1" applyBorder="1" applyAlignment="1">
      <alignment horizontal="right" vertical="center"/>
    </xf>
    <xf numFmtId="0" fontId="4" fillId="0" borderId="5" xfId="8" applyFont="1" applyBorder="1" applyAlignment="1">
      <alignment horizontal="left" vertical="center"/>
    </xf>
    <xf numFmtId="0" fontId="7" fillId="0" borderId="0" xfId="7" applyFont="1"/>
    <xf numFmtId="49" fontId="7" fillId="0" borderId="0" xfId="7" applyNumberFormat="1" applyFont="1"/>
    <xf numFmtId="0" fontId="4" fillId="0" borderId="6" xfId="8" applyFont="1" applyBorder="1" applyAlignment="1">
      <alignment horizontal="left" vertical="center"/>
    </xf>
    <xf numFmtId="0" fontId="4" fillId="0" borderId="7" xfId="8" applyFont="1" applyBorder="1" applyAlignment="1">
      <alignment horizontal="left" vertical="center"/>
    </xf>
    <xf numFmtId="4" fontId="4" fillId="0" borderId="7" xfId="8" applyNumberFormat="1" applyFont="1" applyBorder="1" applyAlignment="1">
      <alignment horizontal="left" vertical="center"/>
    </xf>
    <xf numFmtId="0" fontId="4" fillId="0" borderId="7" xfId="8" applyFont="1" applyBorder="1" applyAlignment="1">
      <alignment horizontal="right" vertical="center"/>
    </xf>
    <xf numFmtId="0" fontId="4" fillId="0" borderId="8" xfId="8" applyFont="1" applyBorder="1" applyAlignment="1">
      <alignment horizontal="left" vertical="center"/>
    </xf>
    <xf numFmtId="0" fontId="4" fillId="0" borderId="9" xfId="8" applyFont="1" applyBorder="1" applyAlignment="1">
      <alignment horizontal="left" vertical="center"/>
    </xf>
    <xf numFmtId="0" fontId="4" fillId="0" borderId="10" xfId="8" applyFont="1" applyBorder="1" applyAlignment="1">
      <alignment horizontal="left" vertical="center"/>
    </xf>
    <xf numFmtId="0" fontId="4" fillId="0" borderId="10" xfId="8" applyFont="1" applyBorder="1" applyAlignment="1">
      <alignment horizontal="right" vertical="center"/>
    </xf>
    <xf numFmtId="0" fontId="4" fillId="0" borderId="11" xfId="8" applyFont="1" applyBorder="1" applyAlignment="1">
      <alignment horizontal="left" vertical="center"/>
    </xf>
    <xf numFmtId="0" fontId="4" fillId="0" borderId="12" xfId="8" applyFont="1" applyBorder="1" applyAlignment="1">
      <alignment horizontal="left" vertical="center"/>
    </xf>
    <xf numFmtId="0" fontId="4" fillId="0" borderId="13" xfId="8" applyFont="1" applyBorder="1" applyAlignment="1">
      <alignment horizontal="left" vertical="center"/>
    </xf>
    <xf numFmtId="0" fontId="4" fillId="0" borderId="13" xfId="8" applyFont="1" applyBorder="1" applyAlignment="1">
      <alignment horizontal="right" vertical="center"/>
    </xf>
    <xf numFmtId="0" fontId="4" fillId="0" borderId="14" xfId="8" applyFont="1" applyBorder="1" applyAlignment="1">
      <alignment horizontal="left" vertical="center"/>
    </xf>
    <xf numFmtId="0" fontId="4" fillId="0" borderId="15" xfId="8" applyFont="1" applyBorder="1" applyAlignment="1">
      <alignment horizontal="left" vertical="center"/>
    </xf>
    <xf numFmtId="0" fontId="4" fillId="0" borderId="16" xfId="8" applyFont="1" applyBorder="1" applyAlignment="1">
      <alignment horizontal="right" vertical="center"/>
    </xf>
    <xf numFmtId="0" fontId="4" fillId="0" borderId="16" xfId="8" applyFont="1" applyBorder="1" applyAlignment="1">
      <alignment horizontal="left" vertical="center"/>
    </xf>
    <xf numFmtId="0" fontId="4" fillId="0" borderId="17" xfId="8" applyFont="1" applyBorder="1" applyAlignment="1">
      <alignment horizontal="left" vertical="center"/>
    </xf>
    <xf numFmtId="0" fontId="4" fillId="0" borderId="18" xfId="8" applyFont="1" applyBorder="1" applyAlignment="1">
      <alignment horizontal="left" vertical="center"/>
    </xf>
    <xf numFmtId="0" fontId="4" fillId="0" borderId="19" xfId="8" applyFont="1" applyBorder="1" applyAlignment="1">
      <alignment horizontal="left" vertical="center"/>
    </xf>
    <xf numFmtId="0" fontId="4" fillId="0" borderId="20" xfId="8" applyFont="1" applyBorder="1" applyAlignment="1">
      <alignment horizontal="left" vertical="center"/>
    </xf>
    <xf numFmtId="0" fontId="4" fillId="0" borderId="3" xfId="8" applyFont="1" applyBorder="1" applyAlignment="1">
      <alignment horizontal="right" vertical="center"/>
    </xf>
    <xf numFmtId="171" fontId="4" fillId="0" borderId="21" xfId="8" applyNumberFormat="1" applyFont="1" applyBorder="1" applyAlignment="1">
      <alignment horizontal="right" vertical="center"/>
    </xf>
    <xf numFmtId="171" fontId="4" fillId="0" borderId="5" xfId="8" applyNumberFormat="1" applyFont="1" applyBorder="1" applyAlignment="1">
      <alignment horizontal="right" vertical="center"/>
    </xf>
    <xf numFmtId="0" fontId="4" fillId="0" borderId="15" xfId="8" applyFont="1" applyBorder="1" applyAlignment="1">
      <alignment horizontal="right" vertical="center"/>
    </xf>
    <xf numFmtId="171" fontId="4" fillId="0" borderId="22" xfId="8" applyNumberFormat="1" applyFont="1" applyBorder="1" applyAlignment="1">
      <alignment horizontal="right" vertical="center"/>
    </xf>
    <xf numFmtId="169" fontId="4" fillId="0" borderId="17" xfId="8" applyNumberFormat="1" applyFont="1" applyBorder="1" applyAlignment="1">
      <alignment horizontal="right" vertical="center"/>
    </xf>
    <xf numFmtId="0" fontId="4" fillId="0" borderId="18" xfId="8" applyFont="1" applyBorder="1" applyAlignment="1">
      <alignment horizontal="right" vertical="center"/>
    </xf>
    <xf numFmtId="171" fontId="4" fillId="0" borderId="23" xfId="8" applyNumberFormat="1" applyFont="1" applyBorder="1" applyAlignment="1">
      <alignment horizontal="right" vertical="center"/>
    </xf>
    <xf numFmtId="0" fontId="4" fillId="0" borderId="19" xfId="8" applyFont="1" applyBorder="1" applyAlignment="1">
      <alignment horizontal="right" vertical="center"/>
    </xf>
    <xf numFmtId="169" fontId="4" fillId="0" borderId="20" xfId="8" applyNumberFormat="1" applyFont="1" applyBorder="1" applyAlignment="1">
      <alignment horizontal="right" vertical="center"/>
    </xf>
    <xf numFmtId="0" fontId="7" fillId="0" borderId="24" xfId="8" applyFont="1" applyBorder="1" applyAlignment="1">
      <alignment horizontal="center" vertical="center"/>
    </xf>
    <xf numFmtId="0" fontId="4" fillId="0" borderId="25" xfId="8" applyFont="1" applyBorder="1" applyAlignment="1">
      <alignment horizontal="left" vertical="center"/>
    </xf>
    <xf numFmtId="0" fontId="4" fillId="0" borderId="25" xfId="8" applyFont="1" applyBorder="1" applyAlignment="1">
      <alignment horizontal="center" vertical="center"/>
    </xf>
    <xf numFmtId="0" fontId="4" fillId="0" borderId="26" xfId="8" applyFont="1" applyBorder="1" applyAlignment="1">
      <alignment horizontal="center" vertical="center"/>
    </xf>
    <xf numFmtId="0" fontId="4" fillId="0" borderId="27" xfId="8" applyFont="1" applyBorder="1" applyAlignment="1">
      <alignment horizontal="center" vertical="center"/>
    </xf>
    <xf numFmtId="0" fontId="4" fillId="0" borderId="28" xfId="8" applyFont="1" applyBorder="1" applyAlignment="1">
      <alignment horizontal="center" vertical="center"/>
    </xf>
    <xf numFmtId="0" fontId="4" fillId="0" borderId="29" xfId="8" applyFont="1" applyBorder="1" applyAlignment="1">
      <alignment horizontal="center" vertical="center"/>
    </xf>
    <xf numFmtId="0" fontId="4" fillId="0" borderId="30" xfId="8" applyFont="1" applyBorder="1" applyAlignment="1">
      <alignment horizontal="center" vertical="center"/>
    </xf>
    <xf numFmtId="0" fontId="4" fillId="0" borderId="31" xfId="8" applyFont="1" applyBorder="1" applyAlignment="1">
      <alignment horizontal="left" vertical="center"/>
    </xf>
    <xf numFmtId="168" fontId="4" fillId="0" borderId="31" xfId="8" applyNumberFormat="1" applyFont="1" applyBorder="1" applyAlignment="1">
      <alignment horizontal="right" vertical="center"/>
    </xf>
    <xf numFmtId="168" fontId="4" fillId="0" borderId="32" xfId="8" applyNumberFormat="1" applyFont="1" applyBorder="1" applyAlignment="1">
      <alignment horizontal="right" vertical="center"/>
    </xf>
    <xf numFmtId="0" fontId="4" fillId="0" borderId="33" xfId="8" applyFont="1" applyBorder="1" applyAlignment="1">
      <alignment horizontal="left" vertical="center"/>
    </xf>
    <xf numFmtId="0" fontId="4" fillId="0" borderId="34" xfId="8" applyNumberFormat="1" applyFont="1" applyBorder="1" applyAlignment="1">
      <alignment horizontal="left" vertical="center"/>
    </xf>
    <xf numFmtId="0" fontId="4" fillId="0" borderId="35" xfId="8" applyFont="1" applyBorder="1" applyAlignment="1">
      <alignment horizontal="center" vertical="center"/>
    </xf>
    <xf numFmtId="0" fontId="4" fillId="0" borderId="2" xfId="8" applyFont="1" applyBorder="1" applyAlignment="1">
      <alignment horizontal="left" vertical="center"/>
    </xf>
    <xf numFmtId="168" fontId="4" fillId="0" borderId="2" xfId="8" applyNumberFormat="1" applyFont="1" applyBorder="1" applyAlignment="1">
      <alignment horizontal="right" vertical="center"/>
    </xf>
    <xf numFmtId="0" fontId="4" fillId="0" borderId="36" xfId="8" applyFont="1" applyBorder="1" applyAlignment="1">
      <alignment horizontal="left" vertical="center"/>
    </xf>
    <xf numFmtId="168" fontId="4" fillId="0" borderId="37" xfId="8" applyNumberFormat="1" applyFont="1" applyBorder="1" applyAlignment="1">
      <alignment horizontal="right" vertical="center"/>
    </xf>
    <xf numFmtId="168" fontId="4" fillId="0" borderId="38" xfId="8" applyNumberFormat="1" applyFont="1" applyBorder="1" applyAlignment="1">
      <alignment horizontal="right" vertical="center"/>
    </xf>
    <xf numFmtId="0" fontId="4" fillId="0" borderId="39" xfId="8" applyFont="1" applyBorder="1" applyAlignment="1">
      <alignment horizontal="center" vertical="center"/>
    </xf>
    <xf numFmtId="0" fontId="4" fillId="0" borderId="40" xfId="8" applyFont="1" applyBorder="1" applyAlignment="1">
      <alignment horizontal="left" vertical="center"/>
    </xf>
    <xf numFmtId="168" fontId="4" fillId="0" borderId="40" xfId="8" applyNumberFormat="1" applyFont="1" applyBorder="1" applyAlignment="1">
      <alignment horizontal="right" vertical="center"/>
    </xf>
    <xf numFmtId="168" fontId="4" fillId="0" borderId="41" xfId="8" applyNumberFormat="1" applyFont="1" applyBorder="1" applyAlignment="1">
      <alignment horizontal="right" vertical="center"/>
    </xf>
    <xf numFmtId="0" fontId="4" fillId="0" borderId="42" xfId="8" applyFont="1" applyBorder="1" applyAlignment="1">
      <alignment horizontal="center" vertical="center"/>
    </xf>
    <xf numFmtId="0" fontId="4" fillId="0" borderId="41" xfId="8" applyFont="1" applyBorder="1" applyAlignment="1">
      <alignment horizontal="right" vertical="center"/>
    </xf>
    <xf numFmtId="168" fontId="4" fillId="0" borderId="43" xfId="8" applyNumberFormat="1" applyFont="1" applyBorder="1" applyAlignment="1">
      <alignment horizontal="right" vertical="center"/>
    </xf>
    <xf numFmtId="0" fontId="4" fillId="0" borderId="27" xfId="8" applyFont="1" applyBorder="1" applyAlignment="1">
      <alignment horizontal="left" vertical="center"/>
    </xf>
    <xf numFmtId="10" fontId="4" fillId="0" borderId="16" xfId="8" applyNumberFormat="1" applyFont="1" applyBorder="1" applyAlignment="1">
      <alignment horizontal="right" vertical="center"/>
    </xf>
    <xf numFmtId="10" fontId="4" fillId="0" borderId="44" xfId="8" applyNumberFormat="1" applyFont="1" applyBorder="1" applyAlignment="1">
      <alignment horizontal="right" vertical="center"/>
    </xf>
    <xf numFmtId="0" fontId="4" fillId="0" borderId="45" xfId="8" applyFont="1" applyBorder="1" applyAlignment="1">
      <alignment horizontal="left" vertical="center"/>
    </xf>
    <xf numFmtId="10" fontId="4" fillId="0" borderId="7" xfId="8" applyNumberFormat="1" applyFont="1" applyBorder="1" applyAlignment="1">
      <alignment horizontal="right" vertical="center"/>
    </xf>
    <xf numFmtId="10" fontId="4" fillId="0" borderId="45" xfId="8" applyNumberFormat="1" applyFont="1" applyBorder="1" applyAlignment="1">
      <alignment horizontal="right" vertical="center"/>
    </xf>
    <xf numFmtId="0" fontId="4" fillId="0" borderId="41" xfId="8" applyFont="1" applyBorder="1" applyAlignment="1">
      <alignment horizontal="left" vertical="center"/>
    </xf>
    <xf numFmtId="0" fontId="4" fillId="0" borderId="42" xfId="8" applyFont="1" applyBorder="1" applyAlignment="1">
      <alignment horizontal="right" vertical="center"/>
    </xf>
    <xf numFmtId="0" fontId="4" fillId="0" borderId="46" xfId="8" applyFont="1" applyBorder="1" applyAlignment="1">
      <alignment horizontal="center" vertical="center"/>
    </xf>
    <xf numFmtId="0" fontId="4" fillId="0" borderId="47" xfId="8" applyFont="1" applyBorder="1" applyAlignment="1">
      <alignment horizontal="left" vertical="center"/>
    </xf>
    <xf numFmtId="0" fontId="4" fillId="0" borderId="47" xfId="8" applyFont="1" applyBorder="1" applyAlignment="1">
      <alignment horizontal="right" vertical="center"/>
    </xf>
    <xf numFmtId="0" fontId="4" fillId="0" borderId="48" xfId="8" applyFont="1" applyBorder="1" applyAlignment="1">
      <alignment horizontal="right" vertical="center"/>
    </xf>
    <xf numFmtId="3" fontId="4" fillId="0" borderId="0" xfId="8" applyNumberFormat="1" applyFont="1" applyBorder="1" applyAlignment="1">
      <alignment horizontal="right" vertical="center"/>
    </xf>
    <xf numFmtId="0" fontId="4" fillId="0" borderId="46" xfId="8" applyFont="1" applyBorder="1" applyAlignment="1">
      <alignment horizontal="left" vertical="center"/>
    </xf>
    <xf numFmtId="0" fontId="4" fillId="0" borderId="0" xfId="8" applyFont="1" applyBorder="1" applyAlignment="1">
      <alignment horizontal="right" vertical="center"/>
    </xf>
    <xf numFmtId="0" fontId="4" fillId="0" borderId="0" xfId="8" applyFont="1" applyBorder="1" applyAlignment="1">
      <alignment horizontal="left" vertical="center"/>
    </xf>
    <xf numFmtId="0" fontId="4" fillId="0" borderId="49" xfId="8" applyFont="1" applyBorder="1" applyAlignment="1">
      <alignment horizontal="right" vertical="center"/>
    </xf>
    <xf numFmtId="0" fontId="4" fillId="0" borderId="22" xfId="8" applyFont="1" applyBorder="1" applyAlignment="1">
      <alignment horizontal="right" vertical="center"/>
    </xf>
    <xf numFmtId="2" fontId="4" fillId="0" borderId="32" xfId="8" applyNumberFormat="1" applyFont="1" applyBorder="1" applyAlignment="1">
      <alignment horizontal="right" vertical="center"/>
    </xf>
    <xf numFmtId="3" fontId="4" fillId="0" borderId="49" xfId="8" applyNumberFormat="1" applyFont="1" applyBorder="1" applyAlignment="1">
      <alignment horizontal="right" vertical="center"/>
    </xf>
    <xf numFmtId="1" fontId="4" fillId="0" borderId="45" xfId="8" applyNumberFormat="1" applyFont="1" applyBorder="1" applyAlignment="1">
      <alignment horizontal="right" vertical="center"/>
    </xf>
    <xf numFmtId="168" fontId="4" fillId="0" borderId="45" xfId="8" applyNumberFormat="1" applyFont="1" applyBorder="1" applyAlignment="1">
      <alignment horizontal="right" vertical="center"/>
    </xf>
    <xf numFmtId="2" fontId="4" fillId="2" borderId="43" xfId="8" applyNumberFormat="1" applyFont="1" applyFill="1" applyBorder="1" applyAlignment="1">
      <alignment horizontal="right" vertical="center"/>
    </xf>
    <xf numFmtId="3" fontId="4" fillId="0" borderId="50" xfId="8" applyNumberFormat="1" applyFont="1" applyBorder="1" applyAlignment="1">
      <alignment horizontal="right" vertical="center"/>
    </xf>
    <xf numFmtId="0" fontId="7" fillId="0" borderId="51" xfId="8" applyFont="1" applyBorder="1" applyAlignment="1">
      <alignment horizontal="center" vertical="center"/>
    </xf>
    <xf numFmtId="0" fontId="4" fillId="0" borderId="52" xfId="8" applyFont="1" applyBorder="1" applyAlignment="1">
      <alignment horizontal="left" vertical="center"/>
    </xf>
    <xf numFmtId="0" fontId="4" fillId="0" borderId="53" xfId="8" applyFont="1" applyBorder="1" applyAlignment="1">
      <alignment horizontal="left" vertical="center"/>
    </xf>
    <xf numFmtId="167" fontId="4" fillId="0" borderId="54" xfId="8" applyNumberFormat="1" applyFont="1" applyBorder="1" applyAlignment="1">
      <alignment horizontal="right" vertical="center"/>
    </xf>
    <xf numFmtId="0" fontId="4" fillId="0" borderId="55" xfId="8" applyFont="1" applyBorder="1" applyAlignment="1">
      <alignment horizontal="left" vertical="center"/>
    </xf>
    <xf numFmtId="0" fontId="4" fillId="0" borderId="47" xfId="8" applyFont="1" applyBorder="1" applyAlignment="1">
      <alignment horizontal="center" vertical="center"/>
    </xf>
    <xf numFmtId="0" fontId="4" fillId="0" borderId="56" xfId="8" applyFont="1" applyBorder="1" applyAlignment="1">
      <alignment horizontal="center" vertical="center"/>
    </xf>
    <xf numFmtId="0" fontId="4" fillId="0" borderId="57" xfId="8" applyFont="1" applyBorder="1" applyAlignment="1">
      <alignment horizontal="left" vertical="center"/>
    </xf>
    <xf numFmtId="0" fontId="7" fillId="0" borderId="0" xfId="0" applyFont="1" applyBorder="1" applyProtection="1"/>
    <xf numFmtId="0" fontId="7" fillId="0" borderId="0" xfId="0" applyFont="1" applyBorder="1" applyAlignment="1" applyProtection="1">
      <alignment horizontal="left"/>
    </xf>
    <xf numFmtId="0" fontId="4" fillId="0" borderId="0" xfId="0" applyFont="1" applyProtection="1"/>
    <xf numFmtId="0" fontId="4" fillId="0" borderId="0" xfId="0" applyFont="1" applyBorder="1" applyAlignment="1" applyProtection="1">
      <alignment horizontal="left"/>
    </xf>
    <xf numFmtId="0" fontId="7" fillId="0" borderId="0" xfId="0" applyFont="1" applyProtection="1"/>
    <xf numFmtId="4" fontId="4" fillId="0" borderId="0" xfId="0" applyNumberFormat="1" applyFont="1" applyProtection="1"/>
    <xf numFmtId="166" fontId="4" fillId="0" borderId="0" xfId="0" applyNumberFormat="1" applyFont="1" applyProtection="1"/>
    <xf numFmtId="165" fontId="4" fillId="0" borderId="0" xfId="0" applyNumberFormat="1" applyFont="1" applyProtection="1"/>
    <xf numFmtId="0" fontId="4" fillId="3" borderId="58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2" fontId="4" fillId="0" borderId="58" xfId="0" applyNumberFormat="1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2" fontId="4" fillId="0" borderId="0" xfId="0" applyNumberFormat="1" applyFont="1" applyFill="1" applyBorder="1" applyAlignment="1" applyProtection="1">
      <alignment horizontal="center"/>
    </xf>
    <xf numFmtId="0" fontId="4" fillId="0" borderId="59" xfId="0" applyFont="1" applyFill="1" applyBorder="1" applyAlignment="1" applyProtection="1"/>
    <xf numFmtId="0" fontId="4" fillId="0" borderId="60" xfId="0" applyFont="1" applyFill="1" applyBorder="1" applyAlignment="1" applyProtection="1"/>
    <xf numFmtId="2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4" fontId="8" fillId="2" borderId="61" xfId="0" applyNumberFormat="1" applyFont="1" applyFill="1" applyBorder="1" applyProtection="1"/>
    <xf numFmtId="4" fontId="9" fillId="2" borderId="62" xfId="0" applyNumberFormat="1" applyFont="1" applyFill="1" applyBorder="1" applyAlignment="1" applyProtection="1">
      <alignment horizontal="center"/>
    </xf>
    <xf numFmtId="0" fontId="4" fillId="0" borderId="63" xfId="0" applyFont="1" applyBorder="1" applyAlignment="1" applyProtection="1">
      <alignment horizontal="left"/>
    </xf>
    <xf numFmtId="0" fontId="4" fillId="0" borderId="59" xfId="0" applyFont="1" applyFill="1" applyBorder="1" applyAlignment="1" applyProtection="1">
      <alignment horizontal="left"/>
    </xf>
    <xf numFmtId="0" fontId="4" fillId="0" borderId="60" xfId="0" applyFont="1" applyFill="1" applyBorder="1" applyAlignment="1" applyProtection="1">
      <alignment horizontal="left"/>
    </xf>
    <xf numFmtId="0" fontId="4" fillId="0" borderId="59" xfId="0" applyFont="1" applyBorder="1" applyAlignment="1" applyProtection="1">
      <alignment horizontal="left"/>
    </xf>
    <xf numFmtId="0" fontId="4" fillId="0" borderId="60" xfId="0" applyFont="1" applyBorder="1" applyAlignment="1" applyProtection="1">
      <alignment horizontal="left"/>
    </xf>
    <xf numFmtId="0" fontId="4" fillId="0" borderId="60" xfId="0" applyFont="1" applyBorder="1" applyAlignment="1" applyProtection="1">
      <alignment horizontal="center"/>
      <protection locked="0"/>
    </xf>
    <xf numFmtId="2" fontId="4" fillId="2" borderId="58" xfId="0" applyNumberFormat="1" applyFont="1" applyFill="1" applyBorder="1" applyAlignment="1" applyProtection="1">
      <alignment horizontal="center"/>
    </xf>
    <xf numFmtId="2" fontId="4" fillId="0" borderId="43" xfId="8" applyNumberFormat="1" applyFont="1" applyBorder="1" applyAlignment="1">
      <alignment horizontal="right" vertical="center"/>
    </xf>
    <xf numFmtId="0" fontId="4" fillId="4" borderId="64" xfId="0" applyFont="1" applyFill="1" applyBorder="1" applyAlignment="1" applyProtection="1">
      <alignment horizontal="center"/>
      <protection locked="0"/>
    </xf>
    <xf numFmtId="0" fontId="10" fillId="4" borderId="58" xfId="0" applyFont="1" applyFill="1" applyBorder="1" applyProtection="1"/>
    <xf numFmtId="4" fontId="4" fillId="2" borderId="0" xfId="0" applyNumberFormat="1" applyFont="1" applyFill="1" applyBorder="1" applyAlignment="1" applyProtection="1">
      <alignment horizontal="left"/>
      <protection locked="0"/>
    </xf>
    <xf numFmtId="4" fontId="4" fillId="2" borderId="0" xfId="0" applyNumberFormat="1" applyFont="1" applyFill="1" applyBorder="1" applyAlignment="1" applyProtection="1">
      <alignment horizontal="left"/>
    </xf>
    <xf numFmtId="4" fontId="4" fillId="2" borderId="0" xfId="0" applyNumberFormat="1" applyFont="1" applyFill="1" applyBorder="1" applyAlignment="1" applyProtection="1"/>
    <xf numFmtId="0" fontId="4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/>
    <xf numFmtId="49" fontId="4" fillId="2" borderId="0" xfId="0" applyNumberFormat="1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Border="1" applyAlignment="1" applyProtection="1">
      <alignment horizontal="left"/>
    </xf>
    <xf numFmtId="49" fontId="4" fillId="2" borderId="0" xfId="0" applyNumberFormat="1" applyFont="1" applyFill="1" applyBorder="1" applyAlignment="1" applyProtection="1"/>
    <xf numFmtId="0" fontId="4" fillId="0" borderId="65" xfId="0" applyFont="1" applyBorder="1" applyProtection="1"/>
    <xf numFmtId="0" fontId="4" fillId="0" borderId="66" xfId="0" applyFont="1" applyBorder="1" applyProtection="1"/>
    <xf numFmtId="0" fontId="6" fillId="0" borderId="66" xfId="0" applyFont="1" applyBorder="1" applyProtection="1"/>
    <xf numFmtId="4" fontId="4" fillId="0" borderId="66" xfId="0" applyNumberFormat="1" applyFont="1" applyBorder="1" applyProtection="1"/>
    <xf numFmtId="166" fontId="4" fillId="0" borderId="66" xfId="0" applyNumberFormat="1" applyFont="1" applyBorder="1" applyProtection="1"/>
    <xf numFmtId="165" fontId="4" fillId="0" borderId="67" xfId="0" applyNumberFormat="1" applyFont="1" applyBorder="1" applyProtection="1"/>
    <xf numFmtId="0" fontId="4" fillId="3" borderId="68" xfId="0" applyFont="1" applyFill="1" applyBorder="1" applyAlignment="1" applyProtection="1">
      <alignment horizontal="center"/>
    </xf>
    <xf numFmtId="0" fontId="4" fillId="0" borderId="69" xfId="0" applyFont="1" applyBorder="1" applyAlignment="1" applyProtection="1">
      <alignment horizontal="left"/>
    </xf>
    <xf numFmtId="2" fontId="4" fillId="0" borderId="70" xfId="0" applyNumberFormat="1" applyFont="1" applyFill="1" applyBorder="1" applyAlignment="1" applyProtection="1">
      <alignment horizontal="center"/>
    </xf>
    <xf numFmtId="0" fontId="4" fillId="0" borderId="71" xfId="0" applyFont="1" applyFill="1" applyBorder="1" applyAlignment="1" applyProtection="1">
      <alignment horizontal="left"/>
    </xf>
    <xf numFmtId="0" fontId="4" fillId="0" borderId="71" xfId="0" applyFont="1" applyFill="1" applyBorder="1" applyAlignment="1" applyProtection="1"/>
    <xf numFmtId="0" fontId="4" fillId="0" borderId="69" xfId="0" applyFont="1" applyFill="1" applyBorder="1" applyAlignment="1" applyProtection="1">
      <alignment horizontal="center"/>
    </xf>
    <xf numFmtId="0" fontId="4" fillId="0" borderId="71" xfId="0" applyFont="1" applyBorder="1" applyAlignment="1" applyProtection="1">
      <alignment horizontal="left"/>
    </xf>
    <xf numFmtId="2" fontId="4" fillId="0" borderId="70" xfId="0" applyNumberFormat="1" applyFont="1" applyBorder="1" applyAlignment="1" applyProtection="1">
      <alignment horizontal="center"/>
    </xf>
    <xf numFmtId="0" fontId="4" fillId="0" borderId="69" xfId="0" applyFont="1" applyBorder="1" applyAlignment="1" applyProtection="1">
      <alignment horizontal="center"/>
    </xf>
    <xf numFmtId="0" fontId="4" fillId="0" borderId="71" xfId="0" applyFont="1" applyBorder="1" applyAlignment="1" applyProtection="1">
      <alignment horizontal="center"/>
    </xf>
    <xf numFmtId="2" fontId="4" fillId="2" borderId="68" xfId="0" applyNumberFormat="1" applyFont="1" applyFill="1" applyBorder="1" applyAlignment="1" applyProtection="1">
      <alignment horizontal="center"/>
      <protection locked="0"/>
    </xf>
    <xf numFmtId="0" fontId="4" fillId="0" borderId="70" xfId="0" applyFont="1" applyBorder="1" applyAlignment="1" applyProtection="1">
      <alignment horizontal="center"/>
    </xf>
    <xf numFmtId="0" fontId="4" fillId="0" borderId="69" xfId="0" applyFont="1" applyBorder="1" applyProtection="1"/>
    <xf numFmtId="0" fontId="4" fillId="0" borderId="0" xfId="0" applyFont="1" applyBorder="1" applyProtection="1"/>
    <xf numFmtId="4" fontId="4" fillId="0" borderId="0" xfId="0" applyNumberFormat="1" applyFont="1" applyBorder="1" applyProtection="1"/>
    <xf numFmtId="165" fontId="4" fillId="0" borderId="70" xfId="0" applyNumberFormat="1" applyFont="1" applyBorder="1" applyProtection="1"/>
    <xf numFmtId="0" fontId="4" fillId="0" borderId="72" xfId="0" applyFont="1" applyBorder="1" applyProtection="1"/>
    <xf numFmtId="0" fontId="4" fillId="0" borderId="73" xfId="0" applyFont="1" applyBorder="1" applyProtection="1"/>
    <xf numFmtId="4" fontId="4" fillId="0" borderId="73" xfId="0" applyNumberFormat="1" applyFont="1" applyBorder="1" applyProtection="1"/>
    <xf numFmtId="166" fontId="4" fillId="0" borderId="73" xfId="0" applyNumberFormat="1" applyFont="1" applyBorder="1" applyProtection="1"/>
    <xf numFmtId="165" fontId="4" fillId="0" borderId="74" xfId="0" applyNumberFormat="1" applyFont="1" applyBorder="1" applyProtection="1"/>
    <xf numFmtId="14" fontId="4" fillId="2" borderId="0" xfId="0" applyNumberFormat="1" applyFont="1" applyFill="1" applyBorder="1" applyAlignment="1" applyProtection="1">
      <alignment horizontal="left"/>
    </xf>
    <xf numFmtId="49" fontId="4" fillId="0" borderId="7" xfId="8" applyNumberFormat="1" applyFont="1" applyBorder="1" applyAlignment="1">
      <alignment horizontal="left" vertical="center"/>
    </xf>
    <xf numFmtId="0" fontId="0" fillId="3" borderId="0" xfId="0" applyFill="1"/>
    <xf numFmtId="2" fontId="0" fillId="3" borderId="0" xfId="0" applyNumberFormat="1" applyFill="1"/>
    <xf numFmtId="0" fontId="11" fillId="0" borderId="0" xfId="0" applyFont="1"/>
    <xf numFmtId="0" fontId="4" fillId="3" borderId="58" xfId="0" applyFont="1" applyFill="1" applyBorder="1" applyAlignment="1" applyProtection="1">
      <alignment horizontal="center" wrapText="1"/>
    </xf>
    <xf numFmtId="0" fontId="4" fillId="3" borderId="68" xfId="0" applyFont="1" applyFill="1" applyBorder="1" applyAlignment="1" applyProtection="1">
      <alignment horizontal="center"/>
    </xf>
    <xf numFmtId="0" fontId="4" fillId="3" borderId="75" xfId="0" applyFont="1" applyFill="1" applyBorder="1" applyAlignment="1" applyProtection="1">
      <alignment horizontal="center"/>
    </xf>
    <xf numFmtId="0" fontId="4" fillId="3" borderId="58" xfId="0" applyFont="1" applyFill="1" applyBorder="1" applyAlignment="1" applyProtection="1">
      <alignment horizontal="center"/>
    </xf>
    <xf numFmtId="0" fontId="4" fillId="0" borderId="71" xfId="0" applyFont="1" applyFill="1" applyBorder="1" applyAlignment="1" applyProtection="1">
      <alignment horizontal="center"/>
    </xf>
    <xf numFmtId="0" fontId="4" fillId="0" borderId="59" xfId="0" applyFont="1" applyFill="1" applyBorder="1" applyAlignment="1" applyProtection="1">
      <alignment horizontal="center"/>
    </xf>
    <xf numFmtId="0" fontId="4" fillId="0" borderId="60" xfId="0" applyFont="1" applyFill="1" applyBorder="1" applyAlignment="1" applyProtection="1">
      <alignment horizontal="center"/>
    </xf>
  </cellXfs>
  <cellStyles count="11">
    <cellStyle name="1 000 Sk" xfId="1"/>
    <cellStyle name="1 000,-  Sk" xfId="2"/>
    <cellStyle name="1 000,- Kč" xfId="3"/>
    <cellStyle name="1 000,- Sk" xfId="4"/>
    <cellStyle name="1000 Sk_fakturuj99" xfId="5"/>
    <cellStyle name="data" xfId="6"/>
    <cellStyle name="Normálne" xfId="0" builtinId="0"/>
    <cellStyle name="normálne_KLs" xfId="7"/>
    <cellStyle name="normálne_KLv" xfId="8"/>
    <cellStyle name="TEXT" xfId="9"/>
    <cellStyle name="TEXT1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548640</xdr:colOff>
      <xdr:row>32</xdr:row>
      <xdr:rowOff>7620</xdr:rowOff>
    </xdr:from>
    <xdr:to>
      <xdr:col>5</xdr:col>
      <xdr:colOff>548640</xdr:colOff>
      <xdr:row>40</xdr:row>
      <xdr:rowOff>281940</xdr:rowOff>
    </xdr:to>
    <xdr:sp macro="" textlink="">
      <xdr:nvSpPr>
        <xdr:cNvPr id="4117" name="Line 1"/>
        <xdr:cNvSpPr>
          <a:spLocks noChangeShapeType="1"/>
        </xdr:cNvSpPr>
      </xdr:nvSpPr>
      <xdr:spPr bwMode="auto">
        <a:xfrm>
          <a:off x="3253740" y="7452360"/>
          <a:ext cx="0" cy="204978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1</xdr:row>
          <xdr:rowOff>0</xdr:rowOff>
        </xdr:from>
        <xdr:to>
          <xdr:col>10</xdr:col>
          <xdr:colOff>525780</xdr:colOff>
          <xdr:row>3</xdr:row>
          <xdr:rowOff>7620</xdr:rowOff>
        </xdr:to>
        <xdr:sp macro="" textlink="">
          <xdr:nvSpPr>
            <xdr:cNvPr id="5121" name="CommandButton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144780</xdr:colOff>
          <xdr:row>3</xdr:row>
          <xdr:rowOff>38100</xdr:rowOff>
        </xdr:from>
        <xdr:to>
          <xdr:col>9</xdr:col>
          <xdr:colOff>434340</xdr:colOff>
          <xdr:row>5</xdr:row>
          <xdr:rowOff>83820</xdr:rowOff>
        </xdr:to>
        <xdr:sp macro="" textlink="">
          <xdr:nvSpPr>
            <xdr:cNvPr id="5122" name="CommandButton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indexed="10"/>
  </sheetPr>
  <dimension ref="B1:AB43"/>
  <sheetViews>
    <sheetView showGridLines="0" showZeros="0" workbookViewId="0">
      <selection activeCell="D2" sqref="D2"/>
    </sheetView>
  </sheetViews>
  <sheetFormatPr defaultColWidth="9.109375" defaultRowHeight="10.199999999999999"/>
  <cols>
    <col min="1" max="1" width="0.77734375" style="4" customWidth="1"/>
    <col min="2" max="2" width="3.77734375" style="4" customWidth="1"/>
    <col min="3" max="3" width="6.88671875" style="4" customWidth="1"/>
    <col min="4" max="6" width="14" style="4" customWidth="1"/>
    <col min="7" max="7" width="3.88671875" style="4" customWidth="1"/>
    <col min="8" max="8" width="17.77734375" style="4" customWidth="1"/>
    <col min="9" max="9" width="8.77734375" style="4" customWidth="1"/>
    <col min="10" max="10" width="14" style="4" customWidth="1"/>
    <col min="11" max="11" width="2.21875" style="4" customWidth="1"/>
    <col min="12" max="12" width="6.88671875" style="4" customWidth="1"/>
    <col min="13" max="23" width="9.109375" style="4"/>
    <col min="24" max="24" width="6.6640625" style="4" customWidth="1"/>
    <col min="25" max="25" width="21" style="4" customWidth="1"/>
    <col min="26" max="26" width="4.21875" style="4" customWidth="1"/>
    <col min="27" max="27" width="8.21875" style="4" customWidth="1"/>
    <col min="28" max="28" width="8.77734375" style="4" customWidth="1"/>
    <col min="29" max="16384" width="9.109375" style="4"/>
  </cols>
  <sheetData>
    <row r="1" spans="2:28" ht="28.65" customHeight="1" thickBot="1">
      <c r="B1" s="2"/>
      <c r="C1" s="2"/>
      <c r="D1" s="3" t="s">
        <v>35</v>
      </c>
      <c r="F1" s="5" t="str">
        <f>CONCATENATE(Y2," ",Z2," ",AA2," ",AB2)</f>
        <v xml:space="preserve">Krycí list rozpočtu v €  </v>
      </c>
      <c r="G1" s="2"/>
      <c r="H1" s="2"/>
      <c r="I1" s="2"/>
      <c r="J1" s="2"/>
      <c r="X1" s="6" t="s">
        <v>36</v>
      </c>
      <c r="Y1" s="6" t="s">
        <v>37</v>
      </c>
      <c r="Z1" s="6" t="s">
        <v>38</v>
      </c>
      <c r="AA1" s="6" t="s">
        <v>39</v>
      </c>
      <c r="AB1" s="6" t="s">
        <v>40</v>
      </c>
    </row>
    <row r="2" spans="2:28" ht="18" customHeight="1" thickTop="1">
      <c r="B2" s="7"/>
      <c r="C2" s="8" t="s">
        <v>41</v>
      </c>
      <c r="D2" s="9">
        <f>REKAP!D1</f>
        <v>0</v>
      </c>
      <c r="E2" s="8"/>
      <c r="F2" s="8"/>
      <c r="G2" s="10" t="s">
        <v>42</v>
      </c>
      <c r="H2" s="9">
        <f>REKAP!D3</f>
        <v>0</v>
      </c>
      <c r="I2" s="8"/>
      <c r="J2" s="11"/>
      <c r="X2" s="6" t="s">
        <v>43</v>
      </c>
      <c r="Y2" s="12" t="s">
        <v>44</v>
      </c>
      <c r="Z2" s="12" t="s">
        <v>127</v>
      </c>
      <c r="AA2" s="12"/>
      <c r="AB2" s="13"/>
    </row>
    <row r="3" spans="2:28" ht="18" customHeight="1">
      <c r="B3" s="14"/>
      <c r="C3" s="15" t="s">
        <v>46</v>
      </c>
      <c r="D3" s="16">
        <f>REKAP!D2</f>
        <v>0</v>
      </c>
      <c r="E3" s="15"/>
      <c r="F3" s="15"/>
      <c r="G3" s="17" t="s">
        <v>47</v>
      </c>
      <c r="H3" s="15"/>
      <c r="I3" s="15"/>
      <c r="J3" s="18"/>
      <c r="X3" s="6" t="s">
        <v>48</v>
      </c>
      <c r="Y3" s="12" t="s">
        <v>49</v>
      </c>
      <c r="Z3" s="12" t="s">
        <v>127</v>
      </c>
      <c r="AA3" s="12" t="s">
        <v>50</v>
      </c>
      <c r="AB3" s="13" t="s">
        <v>51</v>
      </c>
    </row>
    <row r="4" spans="2:28" ht="18" customHeight="1">
      <c r="B4" s="19"/>
      <c r="C4" s="20"/>
      <c r="D4" s="20"/>
      <c r="E4" s="20"/>
      <c r="F4" s="20"/>
      <c r="G4" s="21"/>
      <c r="H4" s="20"/>
      <c r="I4" s="20"/>
      <c r="J4" s="22"/>
      <c r="X4" s="6" t="s">
        <v>52</v>
      </c>
      <c r="Y4" s="12" t="s">
        <v>53</v>
      </c>
      <c r="Z4" s="12" t="s">
        <v>127</v>
      </c>
      <c r="AA4" s="12"/>
      <c r="AB4" s="13"/>
    </row>
    <row r="5" spans="2:28" ht="18" customHeight="1" thickBot="1">
      <c r="B5" s="23"/>
      <c r="C5" s="24" t="s">
        <v>54</v>
      </c>
      <c r="D5" s="24"/>
      <c r="E5" s="24" t="s">
        <v>55</v>
      </c>
      <c r="F5" s="25"/>
      <c r="G5" s="25" t="s">
        <v>56</v>
      </c>
      <c r="H5" s="24"/>
      <c r="I5" s="25" t="s">
        <v>57</v>
      </c>
      <c r="J5" s="26"/>
      <c r="X5" s="6" t="s">
        <v>58</v>
      </c>
      <c r="Y5" s="12" t="s">
        <v>49</v>
      </c>
      <c r="Z5" s="12" t="s">
        <v>127</v>
      </c>
      <c r="AA5" s="12" t="s">
        <v>50</v>
      </c>
      <c r="AB5" s="13" t="s">
        <v>51</v>
      </c>
    </row>
    <row r="6" spans="2:28" ht="18" customHeight="1" thickTop="1">
      <c r="B6" s="7"/>
      <c r="C6" s="8" t="s">
        <v>59</v>
      </c>
      <c r="D6" s="8">
        <f>REKAP!D4</f>
        <v>0</v>
      </c>
      <c r="E6" s="8"/>
      <c r="F6" s="8"/>
      <c r="G6" s="8" t="s">
        <v>60</v>
      </c>
      <c r="H6" s="8"/>
      <c r="I6" s="8"/>
      <c r="J6" s="11"/>
    </row>
    <row r="7" spans="2:28" ht="18" customHeight="1">
      <c r="B7" s="27"/>
      <c r="C7" s="28"/>
      <c r="D7" s="29" t="s">
        <v>61</v>
      </c>
      <c r="E7" s="29"/>
      <c r="F7" s="29"/>
      <c r="G7" s="29" t="s">
        <v>62</v>
      </c>
      <c r="H7" s="29"/>
      <c r="I7" s="29"/>
      <c r="J7" s="30"/>
    </row>
    <row r="8" spans="2:28" ht="18" customHeight="1">
      <c r="B8" s="14"/>
      <c r="C8" s="15" t="s">
        <v>63</v>
      </c>
      <c r="D8" s="15"/>
      <c r="E8" s="15"/>
      <c r="F8" s="15"/>
      <c r="G8" s="15" t="s">
        <v>60</v>
      </c>
      <c r="H8" s="15"/>
      <c r="I8" s="15"/>
      <c r="J8" s="18"/>
    </row>
    <row r="9" spans="2:28" ht="18" customHeight="1">
      <c r="B9" s="19"/>
      <c r="C9" s="21"/>
      <c r="D9" s="20" t="s">
        <v>61</v>
      </c>
      <c r="E9" s="20"/>
      <c r="F9" s="20"/>
      <c r="G9" s="29" t="s">
        <v>62</v>
      </c>
      <c r="H9" s="20"/>
      <c r="I9" s="20"/>
      <c r="J9" s="22"/>
    </row>
    <row r="10" spans="2:28" ht="18" customHeight="1">
      <c r="B10" s="14"/>
      <c r="C10" s="15" t="s">
        <v>64</v>
      </c>
      <c r="D10" s="15">
        <f>REKAP!D6</f>
        <v>0</v>
      </c>
      <c r="E10" s="15"/>
      <c r="F10" s="15"/>
      <c r="G10" s="15" t="s">
        <v>60</v>
      </c>
      <c r="H10" s="15"/>
      <c r="I10" s="15"/>
      <c r="J10" s="18"/>
    </row>
    <row r="11" spans="2:28" ht="18" customHeight="1" thickBot="1">
      <c r="B11" s="31"/>
      <c r="C11" s="32"/>
      <c r="D11" s="32" t="s">
        <v>61</v>
      </c>
      <c r="E11" s="32"/>
      <c r="F11" s="32"/>
      <c r="G11" s="32" t="s">
        <v>62</v>
      </c>
      <c r="H11" s="32"/>
      <c r="I11" s="32"/>
      <c r="J11" s="33"/>
    </row>
    <row r="12" spans="2:28" ht="18" customHeight="1" thickTop="1">
      <c r="B12" s="34">
        <v>1</v>
      </c>
      <c r="C12" s="8" t="s">
        <v>65</v>
      </c>
      <c r="D12" s="8"/>
      <c r="E12" s="8"/>
      <c r="F12" s="35">
        <f>IF(B12&lt;&gt;0,ROUND($J$31/B12,2),0)</f>
        <v>0</v>
      </c>
      <c r="G12" s="10">
        <v>1</v>
      </c>
      <c r="H12" s="8" t="s">
        <v>66</v>
      </c>
      <c r="I12" s="8"/>
      <c r="J12" s="36">
        <f>IF(G12&lt;&gt;0,ROUND($J$31/G12,0),0)</f>
        <v>0</v>
      </c>
    </row>
    <row r="13" spans="2:28" ht="18" customHeight="1">
      <c r="B13" s="37">
        <v>1</v>
      </c>
      <c r="C13" s="29" t="s">
        <v>67</v>
      </c>
      <c r="D13" s="29"/>
      <c r="E13" s="29"/>
      <c r="F13" s="38">
        <f>IF(B13&lt;&gt;0,ROUND($J$31/B13,2),0)</f>
        <v>0</v>
      </c>
      <c r="G13" s="28"/>
      <c r="H13" s="29"/>
      <c r="I13" s="29"/>
      <c r="J13" s="39">
        <f>IF(G13&lt;&gt;0,ROUND($J$31/G13,0),0)</f>
        <v>0</v>
      </c>
    </row>
    <row r="14" spans="2:28" ht="18" customHeight="1" thickBot="1">
      <c r="B14" s="40">
        <v>1</v>
      </c>
      <c r="C14" s="32" t="s">
        <v>68</v>
      </c>
      <c r="D14" s="32"/>
      <c r="E14" s="32"/>
      <c r="F14" s="41">
        <f>IF(B14&lt;&gt;0,ROUND($J$31/B14,2),0)</f>
        <v>0</v>
      </c>
      <c r="G14" s="42"/>
      <c r="H14" s="32"/>
      <c r="I14" s="32"/>
      <c r="J14" s="43">
        <f>IF(G14&lt;&gt;0,ROUND($J$31/G14,0),0)</f>
        <v>0</v>
      </c>
    </row>
    <row r="15" spans="2:28" ht="18" customHeight="1" thickTop="1">
      <c r="B15" s="44" t="s">
        <v>69</v>
      </c>
      <c r="C15" s="45" t="s">
        <v>70</v>
      </c>
      <c r="D15" s="46" t="s">
        <v>71</v>
      </c>
      <c r="E15" s="46" t="s">
        <v>72</v>
      </c>
      <c r="F15" s="47" t="s">
        <v>73</v>
      </c>
      <c r="G15" s="44" t="s">
        <v>74</v>
      </c>
      <c r="H15" s="48" t="s">
        <v>75</v>
      </c>
      <c r="I15" s="49"/>
      <c r="J15" s="50"/>
    </row>
    <row r="16" spans="2:28" ht="18" customHeight="1">
      <c r="B16" s="51">
        <v>1</v>
      </c>
      <c r="C16" s="52" t="s">
        <v>76</v>
      </c>
      <c r="D16" s="53">
        <v>0</v>
      </c>
      <c r="E16" s="53">
        <v>0</v>
      </c>
      <c r="F16" s="54">
        <f>D16+E16</f>
        <v>0</v>
      </c>
      <c r="G16" s="51">
        <v>6</v>
      </c>
      <c r="H16" s="55" t="s">
        <v>77</v>
      </c>
      <c r="I16" s="56"/>
      <c r="J16" s="54">
        <v>0</v>
      </c>
    </row>
    <row r="17" spans="2:10" ht="18" customHeight="1">
      <c r="B17" s="57">
        <v>2</v>
      </c>
      <c r="C17" s="58" t="s">
        <v>78</v>
      </c>
      <c r="D17" s="59">
        <v>0</v>
      </c>
      <c r="E17" s="59">
        <v>0</v>
      </c>
      <c r="F17" s="88">
        <f>REKAP!F46</f>
        <v>0</v>
      </c>
      <c r="G17" s="57">
        <v>7</v>
      </c>
      <c r="H17" s="60" t="s">
        <v>79</v>
      </c>
      <c r="I17" s="15"/>
      <c r="J17" s="61">
        <v>0</v>
      </c>
    </row>
    <row r="18" spans="2:10" ht="18" customHeight="1">
      <c r="B18" s="57">
        <v>3</v>
      </c>
      <c r="C18" s="58" t="s">
        <v>80</v>
      </c>
      <c r="D18" s="59">
        <v>0</v>
      </c>
      <c r="E18" s="59">
        <v>0</v>
      </c>
      <c r="F18" s="54">
        <f>D18+E18</f>
        <v>0</v>
      </c>
      <c r="G18" s="57">
        <v>8</v>
      </c>
      <c r="H18" s="60" t="s">
        <v>81</v>
      </c>
      <c r="I18" s="15"/>
      <c r="J18" s="61">
        <v>0</v>
      </c>
    </row>
    <row r="19" spans="2:10" ht="18" customHeight="1" thickBot="1">
      <c r="B19" s="57">
        <v>4</v>
      </c>
      <c r="C19" s="58" t="s">
        <v>82</v>
      </c>
      <c r="D19" s="59">
        <v>0</v>
      </c>
      <c r="E19" s="59">
        <v>0</v>
      </c>
      <c r="F19" s="62">
        <f>D19+E19</f>
        <v>0</v>
      </c>
      <c r="G19" s="57">
        <v>9</v>
      </c>
      <c r="H19" s="60" t="s">
        <v>83</v>
      </c>
      <c r="I19" s="15"/>
      <c r="J19" s="61">
        <v>0</v>
      </c>
    </row>
    <row r="20" spans="2:10" ht="18" customHeight="1" thickBot="1">
      <c r="B20" s="63">
        <v>5</v>
      </c>
      <c r="C20" s="64" t="s">
        <v>84</v>
      </c>
      <c r="D20" s="65">
        <f>SUM(D16:D19)</f>
        <v>0</v>
      </c>
      <c r="E20" s="66">
        <f>SUM(E16:E19)</f>
        <v>0</v>
      </c>
      <c r="F20" s="128">
        <f>F17</f>
        <v>0</v>
      </c>
      <c r="G20" s="67">
        <v>10</v>
      </c>
      <c r="I20" s="68" t="s">
        <v>85</v>
      </c>
      <c r="J20" s="69">
        <f>SUM(J16:J19)</f>
        <v>0</v>
      </c>
    </row>
    <row r="21" spans="2:10" ht="18" customHeight="1" thickTop="1">
      <c r="B21" s="44" t="s">
        <v>86</v>
      </c>
      <c r="C21" s="70"/>
      <c r="D21" s="49" t="s">
        <v>87</v>
      </c>
      <c r="E21" s="49"/>
      <c r="F21" s="50"/>
      <c r="G21" s="44" t="s">
        <v>88</v>
      </c>
      <c r="H21" s="48" t="s">
        <v>89</v>
      </c>
      <c r="I21" s="49"/>
      <c r="J21" s="50"/>
    </row>
    <row r="22" spans="2:10" ht="18" customHeight="1">
      <c r="B22" s="51">
        <v>11</v>
      </c>
      <c r="C22" s="55" t="s">
        <v>90</v>
      </c>
      <c r="D22" s="71" t="s">
        <v>83</v>
      </c>
      <c r="E22" s="72">
        <v>0</v>
      </c>
      <c r="F22" s="54">
        <v>0</v>
      </c>
      <c r="G22" s="57">
        <v>16</v>
      </c>
      <c r="H22" s="60" t="s">
        <v>91</v>
      </c>
      <c r="I22" s="73"/>
      <c r="J22" s="61">
        <v>0</v>
      </c>
    </row>
    <row r="23" spans="2:10" ht="18" customHeight="1">
      <c r="B23" s="57">
        <v>12</v>
      </c>
      <c r="C23" s="60" t="s">
        <v>92</v>
      </c>
      <c r="D23" s="74"/>
      <c r="E23" s="75">
        <v>0</v>
      </c>
      <c r="F23" s="61">
        <v>0</v>
      </c>
      <c r="G23" s="57">
        <v>17</v>
      </c>
      <c r="H23" s="60" t="s">
        <v>93</v>
      </c>
      <c r="I23" s="73"/>
      <c r="J23" s="61">
        <v>0</v>
      </c>
    </row>
    <row r="24" spans="2:10" ht="18" customHeight="1">
      <c r="B24" s="57">
        <v>13</v>
      </c>
      <c r="C24" s="60" t="s">
        <v>94</v>
      </c>
      <c r="D24" s="74"/>
      <c r="E24" s="75">
        <v>0</v>
      </c>
      <c r="F24" s="61">
        <v>0</v>
      </c>
      <c r="G24" s="57">
        <v>18</v>
      </c>
      <c r="H24" s="60" t="s">
        <v>95</v>
      </c>
      <c r="I24" s="73"/>
      <c r="J24" s="61">
        <v>0</v>
      </c>
    </row>
    <row r="25" spans="2:10" ht="18" customHeight="1" thickBot="1">
      <c r="B25" s="57">
        <v>14</v>
      </c>
      <c r="C25" s="60" t="s">
        <v>83</v>
      </c>
      <c r="D25" s="74"/>
      <c r="E25" s="75">
        <v>0</v>
      </c>
      <c r="F25" s="61">
        <v>0</v>
      </c>
      <c r="G25" s="57">
        <v>19</v>
      </c>
      <c r="H25" s="60" t="s">
        <v>96</v>
      </c>
      <c r="I25" s="73"/>
      <c r="J25" s="61">
        <v>0</v>
      </c>
    </row>
    <row r="26" spans="2:10" ht="18" customHeight="1" thickBot="1">
      <c r="B26" s="63">
        <v>15</v>
      </c>
      <c r="C26" s="76"/>
      <c r="D26" s="77"/>
      <c r="E26" s="77" t="s">
        <v>97</v>
      </c>
      <c r="F26" s="69">
        <f>SUM(F22:F25)</f>
        <v>0</v>
      </c>
      <c r="G26" s="63">
        <v>20</v>
      </c>
      <c r="H26" s="76"/>
      <c r="I26" s="77" t="s">
        <v>98</v>
      </c>
      <c r="J26" s="69">
        <f>SUM(J22:J25)</f>
        <v>0</v>
      </c>
    </row>
    <row r="27" spans="2:10" ht="18" customHeight="1" thickTop="1">
      <c r="B27" s="78"/>
      <c r="C27" s="79" t="s">
        <v>99</v>
      </c>
      <c r="D27" s="80"/>
      <c r="E27" s="81" t="s">
        <v>100</v>
      </c>
      <c r="F27" s="82"/>
      <c r="G27" s="44" t="s">
        <v>101</v>
      </c>
      <c r="H27" s="48" t="s">
        <v>102</v>
      </c>
      <c r="I27" s="49"/>
      <c r="J27" s="50"/>
    </row>
    <row r="28" spans="2:10" ht="18" customHeight="1">
      <c r="B28" s="83"/>
      <c r="C28" s="84"/>
      <c r="D28" s="85"/>
      <c r="E28" s="86"/>
      <c r="F28" s="82"/>
      <c r="G28" s="51">
        <v>21</v>
      </c>
      <c r="H28" s="55"/>
      <c r="I28" s="87" t="s">
        <v>103</v>
      </c>
      <c r="J28" s="88">
        <f>F20+J20+F26+J26</f>
        <v>0</v>
      </c>
    </row>
    <row r="29" spans="2:10" ht="18" customHeight="1">
      <c r="B29" s="83"/>
      <c r="C29" s="85" t="s">
        <v>104</v>
      </c>
      <c r="D29" s="85"/>
      <c r="E29" s="89"/>
      <c r="F29" s="82"/>
      <c r="G29" s="57">
        <v>22</v>
      </c>
      <c r="H29" s="60" t="s">
        <v>131</v>
      </c>
      <c r="I29" s="90">
        <f>J28</f>
        <v>0</v>
      </c>
      <c r="J29" s="61">
        <f>ROUND((I29*20)/100,2)</f>
        <v>0</v>
      </c>
    </row>
    <row r="30" spans="2:10" ht="18" customHeight="1" thickBot="1">
      <c r="B30" s="14"/>
      <c r="C30" s="15" t="s">
        <v>105</v>
      </c>
      <c r="D30" s="168">
        <f>REKAP!D5</f>
        <v>0</v>
      </c>
      <c r="E30" s="89"/>
      <c r="F30" s="82"/>
      <c r="G30" s="57">
        <v>23</v>
      </c>
      <c r="H30" s="60" t="s">
        <v>106</v>
      </c>
      <c r="I30" s="91"/>
      <c r="J30" s="61">
        <f>ROUND((I30*0)/100,1)</f>
        <v>0</v>
      </c>
    </row>
    <row r="31" spans="2:10" ht="18" customHeight="1" thickBot="1">
      <c r="B31" s="83"/>
      <c r="C31" s="85"/>
      <c r="D31" s="85"/>
      <c r="E31" s="89"/>
      <c r="F31" s="82"/>
      <c r="G31" s="63">
        <v>24</v>
      </c>
      <c r="H31" s="76"/>
      <c r="I31" s="77" t="s">
        <v>107</v>
      </c>
      <c r="J31" s="92">
        <f>SUM(J28:J30)</f>
        <v>0</v>
      </c>
    </row>
    <row r="32" spans="2:10" ht="18" customHeight="1" thickTop="1" thickBot="1">
      <c r="B32" s="78"/>
      <c r="C32" s="85"/>
      <c r="D32" s="82"/>
      <c r="E32" s="93"/>
      <c r="F32" s="82"/>
      <c r="G32" s="94" t="s">
        <v>108</v>
      </c>
      <c r="H32" s="95" t="s">
        <v>109</v>
      </c>
      <c r="I32" s="96"/>
      <c r="J32" s="97">
        <v>0</v>
      </c>
    </row>
    <row r="33" spans="2:10" ht="18" customHeight="1" thickTop="1">
      <c r="B33" s="98"/>
      <c r="C33" s="99"/>
      <c r="D33" s="79" t="s">
        <v>110</v>
      </c>
      <c r="E33" s="99"/>
      <c r="F33" s="99"/>
      <c r="G33" s="99"/>
      <c r="H33" s="99" t="s">
        <v>111</v>
      </c>
      <c r="I33" s="99"/>
      <c r="J33" s="100"/>
    </row>
    <row r="34" spans="2:10" ht="18" customHeight="1">
      <c r="B34" s="83"/>
      <c r="C34" s="84"/>
      <c r="D34" s="85"/>
      <c r="E34" s="85"/>
      <c r="F34" s="84"/>
      <c r="G34" s="85"/>
      <c r="H34" s="85"/>
      <c r="I34" s="85"/>
      <c r="J34" s="101"/>
    </row>
    <row r="35" spans="2:10" ht="18" customHeight="1">
      <c r="B35" s="83"/>
      <c r="C35" s="85" t="s">
        <v>104</v>
      </c>
      <c r="D35" s="85"/>
      <c r="E35" s="85"/>
      <c r="F35" s="84"/>
      <c r="G35" s="85" t="s">
        <v>104</v>
      </c>
      <c r="H35" s="85"/>
      <c r="I35" s="85"/>
      <c r="J35" s="101"/>
    </row>
    <row r="36" spans="2:10" ht="18" customHeight="1">
      <c r="B36" s="14"/>
      <c r="C36" s="15" t="s">
        <v>105</v>
      </c>
      <c r="D36" s="15"/>
      <c r="E36" s="15"/>
      <c r="F36" s="17"/>
      <c r="G36" s="15" t="s">
        <v>105</v>
      </c>
      <c r="H36" s="15"/>
      <c r="I36" s="15"/>
      <c r="J36" s="18"/>
    </row>
    <row r="37" spans="2:10" ht="18" customHeight="1">
      <c r="B37" s="83"/>
      <c r="C37" s="85" t="s">
        <v>100</v>
      </c>
      <c r="D37" s="85"/>
      <c r="E37" s="85"/>
      <c r="F37" s="84"/>
      <c r="G37" s="85" t="s">
        <v>100</v>
      </c>
      <c r="H37" s="85"/>
      <c r="I37" s="85"/>
      <c r="J37" s="101"/>
    </row>
    <row r="38" spans="2:10" ht="18" customHeight="1">
      <c r="B38" s="83"/>
      <c r="C38" s="85"/>
      <c r="D38" s="85"/>
      <c r="E38" s="85"/>
      <c r="F38" s="85"/>
      <c r="G38" s="85"/>
      <c r="H38" s="85"/>
      <c r="I38" s="85"/>
      <c r="J38" s="101"/>
    </row>
    <row r="39" spans="2:10" ht="18" customHeight="1">
      <c r="B39" s="83"/>
      <c r="C39" s="85"/>
      <c r="D39" s="85"/>
      <c r="E39" s="85"/>
      <c r="F39" s="85"/>
      <c r="G39" s="85"/>
      <c r="H39" s="85"/>
      <c r="I39" s="85"/>
      <c r="J39" s="101"/>
    </row>
    <row r="40" spans="2:10" ht="18" customHeight="1">
      <c r="B40" s="83"/>
      <c r="C40" s="85"/>
      <c r="D40" s="85"/>
      <c r="E40" s="85"/>
      <c r="F40" s="85"/>
      <c r="G40" s="85"/>
      <c r="H40" s="85"/>
      <c r="I40" s="85"/>
      <c r="J40" s="101"/>
    </row>
    <row r="41" spans="2:10" ht="18" customHeight="1" thickBot="1">
      <c r="B41" s="31"/>
      <c r="C41" s="32"/>
      <c r="D41" s="32"/>
      <c r="E41" s="32"/>
      <c r="F41" s="32"/>
      <c r="G41" s="32"/>
      <c r="H41" s="32"/>
      <c r="I41" s="32"/>
      <c r="J41" s="33"/>
    </row>
    <row r="42" spans="2:10" ht="14.25" customHeight="1" thickTop="1"/>
    <row r="43" spans="2:10" ht="2.4" customHeight="1"/>
  </sheetData>
  <phoneticPr fontId="1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>
    <oddFooter>&amp;L&amp;8ARTEL - Projektová kancelária Gabriel Šipoš  0905 939 549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tabColor indexed="52"/>
  </sheetPr>
  <dimension ref="A1:AD49"/>
  <sheetViews>
    <sheetView showGridLines="0" tabSelected="1" zoomScaleNormal="100" workbookViewId="0">
      <selection activeCell="D1" sqref="D1"/>
    </sheetView>
  </sheetViews>
  <sheetFormatPr defaultColWidth="9.109375" defaultRowHeight="10.199999999999999"/>
  <cols>
    <col min="1" max="1" width="22.88671875" style="104" customWidth="1"/>
    <col min="2" max="2" width="10.109375" style="104" customWidth="1"/>
    <col min="3" max="3" width="8.21875" style="104" customWidth="1"/>
    <col min="4" max="4" width="11.109375" style="107" customWidth="1"/>
    <col min="5" max="5" width="10.88671875" style="107" customWidth="1"/>
    <col min="6" max="6" width="12.88671875" style="107" customWidth="1"/>
    <col min="7" max="7" width="12.109375" style="108" customWidth="1"/>
    <col min="8" max="8" width="8.6640625" style="109" customWidth="1"/>
    <col min="9" max="9" width="9.109375" style="109"/>
    <col min="10" max="25" width="9.109375" style="104"/>
    <col min="26" max="26" width="6.6640625" style="104" customWidth="1"/>
    <col min="27" max="27" width="23.88671875" style="104" customWidth="1"/>
    <col min="28" max="28" width="4.21875" style="104" customWidth="1"/>
    <col min="29" max="29" width="8.21875" style="104" customWidth="1"/>
    <col min="30" max="30" width="8.77734375" style="104" customWidth="1"/>
    <col min="31" max="16384" width="9.109375" style="104"/>
  </cols>
  <sheetData>
    <row r="1" spans="1:30" ht="13.5" customHeight="1">
      <c r="A1" s="102" t="s">
        <v>112</v>
      </c>
      <c r="B1" s="103"/>
      <c r="C1" s="103"/>
      <c r="D1" s="131"/>
      <c r="E1" s="132"/>
      <c r="F1" s="132"/>
      <c r="G1" s="132"/>
      <c r="H1" s="133"/>
      <c r="I1" s="104"/>
      <c r="Z1" s="6" t="s">
        <v>36</v>
      </c>
      <c r="AA1" s="6" t="s">
        <v>37</v>
      </c>
      <c r="AB1" s="6" t="s">
        <v>38</v>
      </c>
      <c r="AC1" s="6" t="s">
        <v>39</v>
      </c>
      <c r="AD1" s="6" t="s">
        <v>40</v>
      </c>
    </row>
    <row r="2" spans="1:30" ht="13.5" customHeight="1">
      <c r="A2" s="102" t="s">
        <v>113</v>
      </c>
      <c r="B2" s="103"/>
      <c r="C2" s="103"/>
      <c r="D2" s="131"/>
      <c r="E2" s="132"/>
      <c r="F2" s="132"/>
      <c r="G2" s="132"/>
      <c r="H2" s="133"/>
      <c r="I2" s="104"/>
      <c r="Z2" s="6" t="s">
        <v>43</v>
      </c>
      <c r="AA2" s="12" t="s">
        <v>114</v>
      </c>
      <c r="AB2" s="12" t="s">
        <v>45</v>
      </c>
      <c r="AC2" s="12"/>
      <c r="AD2" s="13"/>
    </row>
    <row r="3" spans="1:30">
      <c r="A3" s="102" t="s">
        <v>115</v>
      </c>
      <c r="B3" s="103"/>
      <c r="C3" s="103"/>
      <c r="D3" s="131"/>
      <c r="E3" s="132"/>
      <c r="F3" s="132"/>
      <c r="G3" s="132"/>
      <c r="H3" s="133"/>
      <c r="I3" s="104"/>
      <c r="Z3" s="6" t="s">
        <v>48</v>
      </c>
      <c r="AA3" s="12" t="s">
        <v>116</v>
      </c>
      <c r="AB3" s="12" t="s">
        <v>45</v>
      </c>
      <c r="AC3" s="12" t="s">
        <v>50</v>
      </c>
      <c r="AD3" s="13" t="s">
        <v>51</v>
      </c>
    </row>
    <row r="4" spans="1:30">
      <c r="A4" s="102" t="s">
        <v>117</v>
      </c>
      <c r="B4" s="103"/>
      <c r="C4" s="103"/>
      <c r="D4" s="134"/>
      <c r="E4" s="135"/>
      <c r="F4" s="135"/>
      <c r="G4" s="135"/>
      <c r="H4" s="136"/>
      <c r="I4" s="104"/>
      <c r="Z4" s="6" t="s">
        <v>52</v>
      </c>
      <c r="AA4" s="12" t="s">
        <v>118</v>
      </c>
      <c r="AB4" s="12" t="s">
        <v>45</v>
      </c>
      <c r="AC4" s="12"/>
      <c r="AD4" s="13"/>
    </row>
    <row r="5" spans="1:30">
      <c r="A5" s="102" t="s">
        <v>119</v>
      </c>
      <c r="B5" s="103"/>
      <c r="C5" s="103"/>
      <c r="D5" s="137"/>
      <c r="E5" s="138"/>
      <c r="F5" s="138"/>
      <c r="G5" s="138"/>
      <c r="H5" s="139"/>
      <c r="I5" s="104"/>
      <c r="Z5" s="6" t="s">
        <v>58</v>
      </c>
      <c r="AA5" s="12" t="s">
        <v>116</v>
      </c>
      <c r="AB5" s="12" t="s">
        <v>45</v>
      </c>
      <c r="AC5" s="12" t="s">
        <v>50</v>
      </c>
      <c r="AD5" s="13" t="s">
        <v>51</v>
      </c>
    </row>
    <row r="6" spans="1:30">
      <c r="A6" s="102" t="s">
        <v>120</v>
      </c>
      <c r="B6" s="103"/>
      <c r="C6" s="103"/>
      <c r="D6" s="134"/>
      <c r="E6" s="135"/>
      <c r="F6" s="135"/>
      <c r="G6" s="167"/>
      <c r="H6" s="136"/>
      <c r="I6" s="104"/>
    </row>
    <row r="7" spans="1:30" ht="9.15" customHeight="1" thickBot="1">
      <c r="A7" s="106"/>
      <c r="B7" s="106"/>
      <c r="C7" s="106"/>
      <c r="D7" s="104"/>
      <c r="E7" s="104"/>
      <c r="F7" s="104"/>
      <c r="G7" s="104"/>
      <c r="H7" s="104"/>
      <c r="I7" s="104"/>
    </row>
    <row r="8" spans="1:30" ht="13.8">
      <c r="A8" s="140"/>
      <c r="B8" s="141"/>
      <c r="C8" s="141"/>
      <c r="D8" s="142" t="s">
        <v>121</v>
      </c>
      <c r="E8" s="143"/>
      <c r="F8" s="143"/>
      <c r="G8" s="144"/>
      <c r="H8" s="145"/>
      <c r="I8" s="104"/>
    </row>
    <row r="9" spans="1:30" ht="13.5" customHeight="1">
      <c r="A9" s="174" t="s">
        <v>122</v>
      </c>
      <c r="B9" s="175"/>
      <c r="C9" s="175"/>
      <c r="D9" s="110" t="s">
        <v>123</v>
      </c>
      <c r="E9" s="110" t="s">
        <v>124</v>
      </c>
      <c r="F9" s="110" t="s">
        <v>139</v>
      </c>
      <c r="G9" s="172" t="s">
        <v>125</v>
      </c>
      <c r="H9" s="173" t="s">
        <v>126</v>
      </c>
      <c r="I9" s="104"/>
    </row>
    <row r="10" spans="1:30" ht="14.25" customHeight="1">
      <c r="A10" s="174"/>
      <c r="B10" s="175"/>
      <c r="C10" s="175"/>
      <c r="D10" s="110"/>
      <c r="E10" s="110"/>
      <c r="F10" s="110"/>
      <c r="G10" s="172"/>
      <c r="H10" s="173"/>
      <c r="I10" s="111"/>
    </row>
    <row r="11" spans="1:30" ht="14.25" customHeight="1">
      <c r="A11" s="176"/>
      <c r="B11" s="177"/>
      <c r="C11" s="178"/>
      <c r="D11" s="110" t="s">
        <v>127</v>
      </c>
      <c r="E11" s="110" t="s">
        <v>127</v>
      </c>
      <c r="F11" s="110" t="s">
        <v>127</v>
      </c>
      <c r="G11" s="110" t="s">
        <v>127</v>
      </c>
      <c r="H11" s="146" t="s">
        <v>127</v>
      </c>
      <c r="I11" s="111"/>
    </row>
    <row r="12" spans="1:30" ht="14.25" customHeight="1">
      <c r="A12" s="147"/>
      <c r="B12" s="105"/>
      <c r="C12" s="121"/>
      <c r="D12" s="112"/>
      <c r="E12" s="112"/>
      <c r="F12" s="127">
        <f>D12+E12</f>
        <v>0</v>
      </c>
      <c r="G12" s="114"/>
      <c r="H12" s="148"/>
      <c r="I12" s="111"/>
    </row>
    <row r="13" spans="1:30" ht="14.25" customHeight="1">
      <c r="A13" s="149"/>
      <c r="B13" s="122"/>
      <c r="C13" s="123"/>
      <c r="D13" s="112"/>
      <c r="E13" s="112"/>
      <c r="F13" s="127">
        <f t="shared" ref="F13:F21" si="0">D13+E13</f>
        <v>0</v>
      </c>
      <c r="G13" s="114"/>
      <c r="H13" s="148"/>
      <c r="I13" s="111"/>
    </row>
    <row r="14" spans="1:30" ht="14.25" customHeight="1">
      <c r="A14" s="150"/>
      <c r="B14" s="115"/>
      <c r="C14" s="116"/>
      <c r="D14" s="112"/>
      <c r="E14" s="112"/>
      <c r="F14" s="127">
        <f t="shared" si="0"/>
        <v>0</v>
      </c>
      <c r="G14" s="114"/>
      <c r="H14" s="148"/>
      <c r="I14" s="111"/>
    </row>
    <row r="15" spans="1:30" ht="14.25" customHeight="1">
      <c r="A15" s="150"/>
      <c r="B15" s="115"/>
      <c r="C15" s="116"/>
      <c r="D15" s="112"/>
      <c r="E15" s="112"/>
      <c r="F15" s="127">
        <f t="shared" si="0"/>
        <v>0</v>
      </c>
      <c r="G15" s="114"/>
      <c r="H15" s="148"/>
      <c r="I15" s="111"/>
    </row>
    <row r="16" spans="1:30" ht="14.25" customHeight="1">
      <c r="A16" s="150"/>
      <c r="B16" s="115"/>
      <c r="C16" s="116"/>
      <c r="D16" s="112"/>
      <c r="E16" s="112"/>
      <c r="F16" s="127">
        <f t="shared" si="0"/>
        <v>0</v>
      </c>
      <c r="G16" s="114"/>
      <c r="H16" s="148"/>
      <c r="I16" s="111"/>
    </row>
    <row r="17" spans="1:9" ht="14.25" customHeight="1">
      <c r="A17" s="150"/>
      <c r="B17" s="115"/>
      <c r="C17" s="116"/>
      <c r="D17" s="112"/>
      <c r="E17" s="112"/>
      <c r="F17" s="127">
        <f t="shared" si="0"/>
        <v>0</v>
      </c>
      <c r="G17" s="114"/>
      <c r="H17" s="148"/>
      <c r="I17" s="111"/>
    </row>
    <row r="18" spans="1:9" ht="14.25" customHeight="1">
      <c r="A18" s="150"/>
      <c r="B18" s="115"/>
      <c r="C18" s="116"/>
      <c r="D18" s="112"/>
      <c r="E18" s="112"/>
      <c r="F18" s="127">
        <f t="shared" si="0"/>
        <v>0</v>
      </c>
      <c r="G18" s="114"/>
      <c r="H18" s="148"/>
      <c r="I18" s="111"/>
    </row>
    <row r="19" spans="1:9" ht="14.25" customHeight="1">
      <c r="A19" s="150"/>
      <c r="B19" s="115"/>
      <c r="C19" s="116"/>
      <c r="D19" s="112"/>
      <c r="E19" s="112"/>
      <c r="F19" s="127">
        <f t="shared" si="0"/>
        <v>0</v>
      </c>
      <c r="G19" s="114"/>
      <c r="H19" s="148"/>
      <c r="I19" s="111"/>
    </row>
    <row r="20" spans="1:9" ht="14.25" customHeight="1">
      <c r="A20" s="150"/>
      <c r="B20" s="115"/>
      <c r="C20" s="116"/>
      <c r="D20" s="112"/>
      <c r="E20" s="112"/>
      <c r="F20" s="127">
        <f t="shared" si="0"/>
        <v>0</v>
      </c>
      <c r="G20" s="114"/>
      <c r="H20" s="148"/>
      <c r="I20" s="111"/>
    </row>
    <row r="21" spans="1:9" ht="14.25" customHeight="1">
      <c r="A21" s="150"/>
      <c r="B21" s="115"/>
      <c r="C21" s="116"/>
      <c r="D21" s="112"/>
      <c r="E21" s="112"/>
      <c r="F21" s="127">
        <f t="shared" si="0"/>
        <v>0</v>
      </c>
      <c r="G21" s="114"/>
      <c r="H21" s="148"/>
      <c r="I21" s="111"/>
    </row>
    <row r="22" spans="1:9" ht="6" customHeight="1">
      <c r="A22" s="151"/>
      <c r="B22" s="113"/>
      <c r="C22" s="113"/>
      <c r="D22" s="114"/>
      <c r="E22" s="114"/>
      <c r="F22" s="114"/>
      <c r="G22" s="114"/>
      <c r="H22" s="148"/>
      <c r="I22" s="111"/>
    </row>
    <row r="23" spans="1:9">
      <c r="A23" s="152"/>
      <c r="B23" s="124"/>
      <c r="C23" s="123"/>
      <c r="D23" s="114"/>
      <c r="E23" s="114"/>
      <c r="F23" s="114"/>
      <c r="G23" s="127"/>
      <c r="H23" s="148"/>
      <c r="I23" s="111"/>
    </row>
    <row r="24" spans="1:9">
      <c r="A24" s="149"/>
      <c r="B24" s="122"/>
      <c r="C24" s="123"/>
      <c r="D24" s="114"/>
      <c r="E24" s="114"/>
      <c r="F24" s="114"/>
      <c r="G24" s="127"/>
      <c r="H24" s="148"/>
      <c r="I24" s="111"/>
    </row>
    <row r="25" spans="1:9">
      <c r="A25" s="149"/>
      <c r="B25" s="122"/>
      <c r="C25" s="123"/>
      <c r="D25" s="114"/>
      <c r="E25" s="114"/>
      <c r="F25" s="114"/>
      <c r="G25" s="127"/>
      <c r="H25" s="148"/>
      <c r="I25" s="111"/>
    </row>
    <row r="26" spans="1:9">
      <c r="A26" s="149"/>
      <c r="B26" s="122"/>
      <c r="C26" s="123"/>
      <c r="D26" s="114"/>
      <c r="E26" s="114"/>
      <c r="F26" s="114"/>
      <c r="G26" s="127"/>
      <c r="H26" s="148"/>
      <c r="I26" s="111"/>
    </row>
    <row r="27" spans="1:9">
      <c r="A27" s="149"/>
      <c r="B27" s="122"/>
      <c r="C27" s="123"/>
      <c r="D27" s="114"/>
      <c r="E27" s="114"/>
      <c r="F27" s="114"/>
      <c r="G27" s="127"/>
      <c r="H27" s="148"/>
      <c r="I27" s="111"/>
    </row>
    <row r="28" spans="1:9">
      <c r="A28" s="149"/>
      <c r="B28" s="122"/>
      <c r="C28" s="123"/>
      <c r="D28" s="114"/>
      <c r="E28" s="114"/>
      <c r="F28" s="114"/>
      <c r="G28" s="127"/>
      <c r="H28" s="148"/>
      <c r="I28" s="111"/>
    </row>
    <row r="29" spans="1:9">
      <c r="A29" s="149"/>
      <c r="B29" s="122"/>
      <c r="C29" s="123"/>
      <c r="D29" s="114"/>
      <c r="E29" s="114"/>
      <c r="F29" s="114"/>
      <c r="G29" s="127"/>
      <c r="H29" s="148"/>
      <c r="I29" s="111"/>
    </row>
    <row r="30" spans="1:9">
      <c r="A30" s="149"/>
      <c r="B30" s="122"/>
      <c r="C30" s="123"/>
      <c r="D30" s="114"/>
      <c r="E30" s="114"/>
      <c r="F30" s="114"/>
      <c r="G30" s="127"/>
      <c r="H30" s="148"/>
      <c r="I30" s="111"/>
    </row>
    <row r="31" spans="1:9">
      <c r="A31" s="149"/>
      <c r="B31" s="122"/>
      <c r="C31" s="123"/>
      <c r="D31" s="114"/>
      <c r="E31" s="114"/>
      <c r="F31" s="114"/>
      <c r="G31" s="127"/>
      <c r="H31" s="148"/>
      <c r="I31" s="111"/>
    </row>
    <row r="32" spans="1:9">
      <c r="A32" s="149"/>
      <c r="B32" s="122"/>
      <c r="C32" s="123"/>
      <c r="D32" s="114"/>
      <c r="E32" s="114"/>
      <c r="F32" s="114"/>
      <c r="G32" s="127"/>
      <c r="H32" s="148"/>
      <c r="I32" s="111"/>
    </row>
    <row r="33" spans="1:9">
      <c r="A33" s="149"/>
      <c r="B33" s="122"/>
      <c r="C33" s="123"/>
      <c r="D33" s="114"/>
      <c r="E33" s="114"/>
      <c r="F33" s="114"/>
      <c r="G33" s="127"/>
      <c r="H33" s="148"/>
      <c r="I33" s="111"/>
    </row>
    <row r="34" spans="1:9" ht="6.75" customHeight="1">
      <c r="A34" s="151"/>
      <c r="B34" s="113"/>
      <c r="C34" s="113"/>
      <c r="D34" s="114"/>
      <c r="E34" s="114"/>
      <c r="F34" s="114"/>
      <c r="G34" s="114"/>
      <c r="H34" s="148"/>
      <c r="I34" s="111"/>
    </row>
    <row r="35" spans="1:9">
      <c r="A35" s="152"/>
      <c r="B35" s="124"/>
      <c r="C35" s="125"/>
      <c r="D35" s="127"/>
      <c r="E35" s="117"/>
      <c r="F35" s="117"/>
      <c r="G35" s="117"/>
      <c r="H35" s="153"/>
      <c r="I35" s="111"/>
    </row>
    <row r="36" spans="1:9">
      <c r="A36" s="152"/>
      <c r="B36" s="124"/>
      <c r="C36" s="125"/>
      <c r="D36" s="127"/>
      <c r="E36" s="117"/>
      <c r="F36" s="117"/>
      <c r="G36" s="117"/>
      <c r="H36" s="153"/>
      <c r="I36" s="111"/>
    </row>
    <row r="37" spans="1:9">
      <c r="A37" s="152"/>
      <c r="B37" s="124"/>
      <c r="C37" s="125"/>
      <c r="D37" s="127"/>
      <c r="E37" s="117"/>
      <c r="F37" s="117"/>
      <c r="G37" s="117"/>
      <c r="H37" s="153"/>
      <c r="I37" s="111"/>
    </row>
    <row r="38" spans="1:9">
      <c r="A38" s="152"/>
      <c r="B38" s="124"/>
      <c r="C38" s="125"/>
      <c r="D38" s="127"/>
      <c r="E38" s="117"/>
      <c r="F38" s="117"/>
      <c r="G38" s="117"/>
      <c r="H38" s="153"/>
      <c r="I38" s="111"/>
    </row>
    <row r="39" spans="1:9">
      <c r="A39" s="152"/>
      <c r="B39" s="124"/>
      <c r="C39" s="125"/>
      <c r="D39" s="127"/>
      <c r="E39" s="117"/>
      <c r="F39" s="117"/>
      <c r="G39" s="117"/>
      <c r="H39" s="153"/>
      <c r="I39" s="111"/>
    </row>
    <row r="40" spans="1:9">
      <c r="A40" s="152"/>
      <c r="B40" s="124"/>
      <c r="C40" s="125"/>
      <c r="D40" s="127"/>
      <c r="E40" s="117"/>
      <c r="F40" s="117"/>
      <c r="G40" s="117"/>
      <c r="H40" s="153"/>
      <c r="I40" s="111"/>
    </row>
    <row r="41" spans="1:9" ht="10.8" thickBot="1">
      <c r="A41" s="154"/>
      <c r="B41" s="118"/>
      <c r="C41" s="118"/>
      <c r="D41" s="117"/>
      <c r="E41" s="117"/>
      <c r="F41" s="117"/>
      <c r="G41" s="117"/>
      <c r="H41" s="153"/>
      <c r="I41" s="111"/>
    </row>
    <row r="42" spans="1:9" ht="10.8" thickBot="1">
      <c r="A42" s="155" t="s">
        <v>128</v>
      </c>
      <c r="B42" s="129">
        <v>0</v>
      </c>
      <c r="C42" s="126">
        <v>8</v>
      </c>
      <c r="D42" s="117"/>
      <c r="E42" s="117"/>
      <c r="F42" s="117"/>
      <c r="G42" s="117"/>
      <c r="H42" s="156">
        <f>B42*C42</f>
        <v>0</v>
      </c>
      <c r="I42" s="111"/>
    </row>
    <row r="43" spans="1:9" ht="10.8" thickBot="1">
      <c r="A43" s="155" t="s">
        <v>129</v>
      </c>
      <c r="B43" s="129">
        <v>0</v>
      </c>
      <c r="C43" s="126">
        <v>14</v>
      </c>
      <c r="D43" s="117"/>
      <c r="E43" s="117"/>
      <c r="F43" s="117"/>
      <c r="G43" s="117"/>
      <c r="H43" s="156">
        <f>B43*C43</f>
        <v>0</v>
      </c>
      <c r="I43" s="111"/>
    </row>
    <row r="44" spans="1:9" ht="10.8" thickBot="1">
      <c r="A44" s="155" t="s">
        <v>130</v>
      </c>
      <c r="B44" s="129">
        <v>0</v>
      </c>
      <c r="C44" s="126">
        <v>8</v>
      </c>
      <c r="D44" s="117"/>
      <c r="E44" s="117"/>
      <c r="F44" s="117"/>
      <c r="G44" s="117"/>
      <c r="H44" s="156">
        <f>B44*C44</f>
        <v>0</v>
      </c>
      <c r="I44" s="111"/>
    </row>
    <row r="45" spans="1:9" ht="10.8" thickBot="1">
      <c r="A45" s="154"/>
      <c r="B45" s="118"/>
      <c r="C45" s="118"/>
      <c r="D45" s="118"/>
      <c r="E45" s="118"/>
      <c r="F45" s="118"/>
      <c r="G45" s="118"/>
      <c r="H45" s="157"/>
      <c r="I45" s="111"/>
    </row>
    <row r="46" spans="1:9" ht="22.5" customHeight="1" thickBot="1">
      <c r="A46" s="158" t="s">
        <v>4</v>
      </c>
      <c r="B46" s="159"/>
      <c r="C46" s="159"/>
      <c r="D46" s="160"/>
      <c r="E46" s="160"/>
      <c r="F46" s="119">
        <f>F12+F13+F14+D35+D36+D37+H43+H44</f>
        <v>0</v>
      </c>
      <c r="G46" s="120" t="s">
        <v>127</v>
      </c>
      <c r="H46" s="161"/>
    </row>
    <row r="47" spans="1:9" ht="19.5" customHeight="1" thickBot="1">
      <c r="A47" s="158" t="s">
        <v>5</v>
      </c>
      <c r="B47" s="130">
        <v>20</v>
      </c>
      <c r="C47" s="159"/>
      <c r="D47" s="160"/>
      <c r="E47" s="160"/>
      <c r="F47" s="119">
        <f>F46/100*B47</f>
        <v>0</v>
      </c>
      <c r="G47" s="120" t="s">
        <v>127</v>
      </c>
      <c r="H47" s="161"/>
    </row>
    <row r="48" spans="1:9" ht="19.5" customHeight="1" thickBot="1">
      <c r="A48" s="158" t="s">
        <v>6</v>
      </c>
      <c r="B48" s="159"/>
      <c r="C48" s="159"/>
      <c r="D48" s="160"/>
      <c r="E48" s="160"/>
      <c r="F48" s="119">
        <f>F46+F47</f>
        <v>0</v>
      </c>
      <c r="G48" s="120" t="s">
        <v>127</v>
      </c>
      <c r="H48" s="161"/>
    </row>
    <row r="49" spans="1:8" ht="10.8" thickBot="1">
      <c r="A49" s="162"/>
      <c r="B49" s="163"/>
      <c r="C49" s="163"/>
      <c r="D49" s="164"/>
      <c r="E49" s="164"/>
      <c r="F49" s="164"/>
      <c r="G49" s="165"/>
      <c r="H49" s="166"/>
    </row>
  </sheetData>
  <sheetProtection autoFilter="0"/>
  <mergeCells count="4">
    <mergeCell ref="G9:G10"/>
    <mergeCell ref="H9:H10"/>
    <mergeCell ref="A9:C10"/>
    <mergeCell ref="A11:C11"/>
  </mergeCells>
  <phoneticPr fontId="1" type="noConversion"/>
  <printOptions horizontalCentered="1"/>
  <pageMargins left="0.39370078740157483" right="0.35433070866141736" top="0.82677165354330717" bottom="0.19685039370078741" header="0.51181102362204722" footer="0.35433070866141736"/>
  <pageSetup paperSize="9" orientation="portrait" r:id="rId1"/>
  <headerFooter alignWithMargins="0">
    <oddFooter>&amp;L&amp;"Arial Narrow,Obyčejné"&amp;8ARTEL - Projektová kancelária  Gabriel Šipoš  0905 939 549&amp;R&amp;"Arial Narrow,Obyčejné"&amp;8Strana&amp;"Arial,Obyčejné"&amp;10 &amp;P</oddFooter>
  </headerFooter>
  <drawing r:id="rId2"/>
  <legacyDrawing r:id="rId3"/>
  <controls>
    <mc:AlternateContent xmlns:mc="http://schemas.openxmlformats.org/markup-compatibility/2006">
      <mc:Choice Requires="x14">
        <control shapeId="5121" r:id="rId4" name="CommandButton1">
          <controlPr autoLine="0" r:id="rId5">
            <anchor moveWithCells="1">
              <from>
                <xdr:col>8</xdr:col>
                <xdr:colOff>144780</xdr:colOff>
                <xdr:row>1</xdr:row>
                <xdr:rowOff>0</xdr:rowOff>
              </from>
              <to>
                <xdr:col>10</xdr:col>
                <xdr:colOff>525780</xdr:colOff>
                <xdr:row>3</xdr:row>
                <xdr:rowOff>7620</xdr:rowOff>
              </to>
            </anchor>
          </controlPr>
        </control>
      </mc:Choice>
      <mc:Fallback>
        <control shapeId="5121" r:id="rId4" name="CommandButton1"/>
      </mc:Fallback>
    </mc:AlternateContent>
    <mc:AlternateContent xmlns:mc="http://schemas.openxmlformats.org/markup-compatibility/2006">
      <mc:Choice Requires="x14">
        <control shapeId="5122" r:id="rId6" name="CommandButton2">
          <controlPr autoLine="0" r:id="rId7">
            <anchor moveWithCells="1">
              <from>
                <xdr:col>8</xdr:col>
                <xdr:colOff>144780</xdr:colOff>
                <xdr:row>3</xdr:row>
                <xdr:rowOff>38100</xdr:rowOff>
              </from>
              <to>
                <xdr:col>9</xdr:col>
                <xdr:colOff>434340</xdr:colOff>
                <xdr:row>5</xdr:row>
                <xdr:rowOff>83820</xdr:rowOff>
              </to>
            </anchor>
          </controlPr>
        </control>
      </mc:Choice>
      <mc:Fallback>
        <control shapeId="5122" r:id="rId6" name="CommandButton2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H3" sqref="H3"/>
    </sheetView>
  </sheetViews>
  <sheetFormatPr defaultRowHeight="13.2"/>
  <cols>
    <col min="1" max="1" width="3.6640625" customWidth="1"/>
    <col min="2" max="2" width="9.6640625" customWidth="1"/>
    <col min="3" max="3" width="28.6640625" customWidth="1"/>
    <col min="4" max="4" width="3.6640625" customWidth="1"/>
    <col min="5" max="5" width="9.6640625" style="1" customWidth="1"/>
    <col min="6" max="6" width="7.6640625" style="1" customWidth="1"/>
    <col min="7" max="8" width="11.6640625" style="1" customWidth="1"/>
  </cols>
  <sheetData>
    <row r="1" spans="1:8">
      <c r="A1" t="s">
        <v>173</v>
      </c>
    </row>
    <row r="2" spans="1:8">
      <c r="A2" s="169" t="s">
        <v>144</v>
      </c>
      <c r="B2" s="169" t="s">
        <v>145</v>
      </c>
      <c r="C2" s="169" t="s">
        <v>146</v>
      </c>
      <c r="D2" s="169" t="s">
        <v>147</v>
      </c>
      <c r="E2" s="170" t="s">
        <v>148</v>
      </c>
      <c r="F2" s="170" t="s">
        <v>149</v>
      </c>
      <c r="G2" s="170" t="s">
        <v>2</v>
      </c>
      <c r="H2" s="170" t="s">
        <v>150</v>
      </c>
    </row>
    <row r="3" spans="1:8">
      <c r="A3">
        <v>1</v>
      </c>
      <c r="C3" t="s">
        <v>153</v>
      </c>
      <c r="D3" t="s">
        <v>151</v>
      </c>
      <c r="F3" s="1">
        <v>6</v>
      </c>
    </row>
    <row r="4" spans="1:8">
      <c r="A4">
        <v>2</v>
      </c>
      <c r="C4" s="171" t="s">
        <v>156</v>
      </c>
      <c r="D4" t="s">
        <v>151</v>
      </c>
      <c r="F4" s="1">
        <v>6.3000000000000007</v>
      </c>
    </row>
    <row r="5" spans="1:8">
      <c r="A5">
        <v>3</v>
      </c>
      <c r="C5" t="s">
        <v>154</v>
      </c>
      <c r="D5" t="s">
        <v>151</v>
      </c>
      <c r="F5" s="1">
        <v>33</v>
      </c>
    </row>
    <row r="6" spans="1:8">
      <c r="A6">
        <v>4</v>
      </c>
      <c r="C6" s="171" t="s">
        <v>157</v>
      </c>
      <c r="D6" t="s">
        <v>151</v>
      </c>
      <c r="F6" s="1">
        <v>34.65</v>
      </c>
    </row>
    <row r="7" spans="1:8">
      <c r="A7">
        <v>5</v>
      </c>
      <c r="B7">
        <v>10065</v>
      </c>
      <c r="C7" t="s">
        <v>155</v>
      </c>
      <c r="D7" t="s">
        <v>151</v>
      </c>
      <c r="F7" s="1">
        <v>3</v>
      </c>
    </row>
    <row r="8" spans="1:8">
      <c r="A8">
        <v>6</v>
      </c>
      <c r="B8">
        <v>34571126</v>
      </c>
      <c r="C8" s="171" t="s">
        <v>182</v>
      </c>
      <c r="D8" t="s">
        <v>151</v>
      </c>
      <c r="F8" s="1">
        <v>3.1500000000000004</v>
      </c>
    </row>
    <row r="9" spans="1:8">
      <c r="A9">
        <v>7</v>
      </c>
      <c r="B9">
        <v>20651</v>
      </c>
      <c r="C9" t="s">
        <v>132</v>
      </c>
      <c r="D9" t="s">
        <v>152</v>
      </c>
      <c r="F9" s="1">
        <v>4</v>
      </c>
    </row>
    <row r="10" spans="1:8">
      <c r="A10">
        <v>8</v>
      </c>
      <c r="B10">
        <v>15410605</v>
      </c>
      <c r="C10" s="171" t="s">
        <v>133</v>
      </c>
      <c r="D10" t="s">
        <v>0</v>
      </c>
      <c r="F10" s="1">
        <v>9.4160000000000004</v>
      </c>
    </row>
    <row r="11" spans="1:8">
      <c r="A11">
        <v>9</v>
      </c>
      <c r="B11">
        <v>40552</v>
      </c>
      <c r="C11" t="s">
        <v>134</v>
      </c>
      <c r="D11" t="s">
        <v>152</v>
      </c>
      <c r="F11" s="1">
        <v>2</v>
      </c>
    </row>
    <row r="12" spans="1:8">
      <c r="A12">
        <v>10</v>
      </c>
      <c r="B12">
        <v>35431162</v>
      </c>
      <c r="C12" s="171" t="s">
        <v>183</v>
      </c>
      <c r="D12" t="s">
        <v>152</v>
      </c>
      <c r="F12" s="1">
        <v>2</v>
      </c>
    </row>
    <row r="13" spans="1:8">
      <c r="A13">
        <v>11</v>
      </c>
      <c r="B13">
        <v>810005</v>
      </c>
      <c r="C13" t="s">
        <v>135</v>
      </c>
      <c r="D13" t="s">
        <v>151</v>
      </c>
      <c r="F13" s="1">
        <v>20</v>
      </c>
    </row>
    <row r="14" spans="1:8">
      <c r="A14">
        <v>12</v>
      </c>
      <c r="B14">
        <v>34111030</v>
      </c>
      <c r="C14" s="171" t="s">
        <v>158</v>
      </c>
      <c r="D14" t="s">
        <v>151</v>
      </c>
      <c r="F14" s="1">
        <v>21</v>
      </c>
    </row>
    <row r="15" spans="1:8">
      <c r="A15">
        <v>13</v>
      </c>
      <c r="B15">
        <v>901014</v>
      </c>
      <c r="C15" t="s">
        <v>137</v>
      </c>
      <c r="D15" t="s">
        <v>151</v>
      </c>
      <c r="F15" s="1">
        <v>35</v>
      </c>
    </row>
    <row r="16" spans="1:8">
      <c r="A16">
        <v>14</v>
      </c>
      <c r="B16">
        <v>34112312</v>
      </c>
      <c r="C16" s="171" t="s">
        <v>184</v>
      </c>
      <c r="D16" t="s">
        <v>151</v>
      </c>
      <c r="F16" s="1">
        <v>36.75</v>
      </c>
    </row>
    <row r="17" spans="1:6">
      <c r="A17">
        <v>15</v>
      </c>
      <c r="B17">
        <v>100251</v>
      </c>
      <c r="C17" t="s">
        <v>138</v>
      </c>
      <c r="D17" t="s">
        <v>152</v>
      </c>
      <c r="F17" s="1">
        <v>10</v>
      </c>
    </row>
    <row r="18" spans="1:6">
      <c r="A18">
        <v>16</v>
      </c>
      <c r="C18" s="171" t="s">
        <v>174</v>
      </c>
      <c r="D18" t="s">
        <v>152</v>
      </c>
      <c r="F18" s="1">
        <v>10</v>
      </c>
    </row>
    <row r="19" spans="1:6">
      <c r="A19">
        <v>17</v>
      </c>
      <c r="B19">
        <v>120101</v>
      </c>
      <c r="C19" t="s">
        <v>181</v>
      </c>
      <c r="D19" t="s">
        <v>152</v>
      </c>
      <c r="F19" s="1">
        <v>2</v>
      </c>
    </row>
    <row r="20" spans="1:6">
      <c r="A20">
        <v>18</v>
      </c>
      <c r="B20">
        <v>34523420</v>
      </c>
      <c r="C20" s="171" t="s">
        <v>185</v>
      </c>
      <c r="D20" t="s">
        <v>152</v>
      </c>
      <c r="F20" s="1">
        <v>2</v>
      </c>
    </row>
    <row r="21" spans="1:6">
      <c r="A21">
        <v>19</v>
      </c>
      <c r="C21" t="s">
        <v>180</v>
      </c>
      <c r="D21" t="s">
        <v>152</v>
      </c>
      <c r="F21" s="1">
        <v>1</v>
      </c>
    </row>
    <row r="22" spans="1:6">
      <c r="A22">
        <v>20</v>
      </c>
      <c r="B22">
        <v>35825150</v>
      </c>
      <c r="C22" s="171" t="s">
        <v>186</v>
      </c>
      <c r="D22" t="s">
        <v>152</v>
      </c>
      <c r="F22" s="1">
        <v>1</v>
      </c>
    </row>
    <row r="23" spans="1:6">
      <c r="A23">
        <v>21</v>
      </c>
      <c r="C23" t="s">
        <v>142</v>
      </c>
      <c r="D23" t="s">
        <v>152</v>
      </c>
      <c r="F23" s="1">
        <v>1</v>
      </c>
    </row>
    <row r="24" spans="1:6">
      <c r="A24">
        <v>22</v>
      </c>
      <c r="C24" s="171" t="s">
        <v>187</v>
      </c>
      <c r="D24" t="s">
        <v>152</v>
      </c>
      <c r="F24" s="1">
        <v>1</v>
      </c>
    </row>
    <row r="25" spans="1:6">
      <c r="A25">
        <v>23</v>
      </c>
      <c r="B25">
        <v>191501</v>
      </c>
      <c r="C25" t="s">
        <v>136</v>
      </c>
      <c r="D25" t="s">
        <v>152</v>
      </c>
      <c r="F25" s="1">
        <v>1</v>
      </c>
    </row>
    <row r="26" spans="1:6">
      <c r="A26">
        <v>24</v>
      </c>
      <c r="B26">
        <v>35711685</v>
      </c>
      <c r="C26" s="171" t="s">
        <v>188</v>
      </c>
      <c r="D26" t="s">
        <v>152</v>
      </c>
      <c r="F26" s="1">
        <v>1</v>
      </c>
    </row>
    <row r="27" spans="1:6">
      <c r="A27">
        <v>25</v>
      </c>
      <c r="C27" t="s">
        <v>169</v>
      </c>
      <c r="D27" t="s">
        <v>152</v>
      </c>
      <c r="F27" s="1">
        <v>2</v>
      </c>
    </row>
    <row r="28" spans="1:6">
      <c r="A28">
        <v>26</v>
      </c>
      <c r="C28" s="171" t="s">
        <v>175</v>
      </c>
      <c r="D28" t="s">
        <v>152</v>
      </c>
      <c r="F28" s="1">
        <v>2</v>
      </c>
    </row>
    <row r="29" spans="1:6">
      <c r="A29">
        <v>27</v>
      </c>
      <c r="C29" t="s">
        <v>170</v>
      </c>
      <c r="D29" t="s">
        <v>152</v>
      </c>
      <c r="F29" s="1">
        <v>2</v>
      </c>
    </row>
    <row r="30" spans="1:6">
      <c r="A30">
        <v>28</v>
      </c>
      <c r="C30" s="171" t="s">
        <v>176</v>
      </c>
      <c r="D30" t="s">
        <v>152</v>
      </c>
      <c r="F30" s="1">
        <v>2</v>
      </c>
    </row>
    <row r="31" spans="1:6">
      <c r="A31">
        <v>29</v>
      </c>
      <c r="C31" t="s">
        <v>171</v>
      </c>
      <c r="D31" t="s">
        <v>152</v>
      </c>
      <c r="F31" s="1">
        <v>2</v>
      </c>
    </row>
    <row r="32" spans="1:6">
      <c r="A32">
        <v>30</v>
      </c>
      <c r="C32" s="171" t="s">
        <v>177</v>
      </c>
      <c r="D32" t="s">
        <v>152</v>
      </c>
      <c r="F32" s="1">
        <v>2</v>
      </c>
    </row>
    <row r="33" spans="1:8">
      <c r="A33">
        <v>31</v>
      </c>
      <c r="C33" t="s">
        <v>172</v>
      </c>
      <c r="D33" t="s">
        <v>152</v>
      </c>
      <c r="F33" s="1">
        <v>2</v>
      </c>
    </row>
    <row r="34" spans="1:8">
      <c r="A34">
        <v>32</v>
      </c>
      <c r="C34" s="171" t="s">
        <v>178</v>
      </c>
      <c r="D34" t="s">
        <v>152</v>
      </c>
      <c r="F34" s="1">
        <v>2</v>
      </c>
    </row>
    <row r="35" spans="1:8">
      <c r="A35">
        <v>33</v>
      </c>
      <c r="C35" t="s">
        <v>143</v>
      </c>
      <c r="D35" t="s">
        <v>152</v>
      </c>
      <c r="F35" s="1">
        <v>2</v>
      </c>
    </row>
    <row r="36" spans="1:8">
      <c r="A36">
        <v>34</v>
      </c>
      <c r="C36" s="171" t="s">
        <v>159</v>
      </c>
      <c r="D36" t="s">
        <v>152</v>
      </c>
      <c r="F36" s="1">
        <v>2</v>
      </c>
    </row>
    <row r="37" spans="1:8">
      <c r="A37">
        <v>35</v>
      </c>
      <c r="B37">
        <v>220022</v>
      </c>
      <c r="C37" t="s">
        <v>3</v>
      </c>
      <c r="D37" t="s">
        <v>151</v>
      </c>
      <c r="F37" s="1">
        <v>50</v>
      </c>
    </row>
    <row r="38" spans="1:8">
      <c r="A38">
        <v>36</v>
      </c>
      <c r="B38">
        <v>15614235</v>
      </c>
      <c r="C38" s="171" t="s">
        <v>160</v>
      </c>
      <c r="D38" t="s">
        <v>0</v>
      </c>
      <c r="F38" s="1">
        <v>32.24</v>
      </c>
    </row>
    <row r="39" spans="1:8">
      <c r="A39">
        <v>37</v>
      </c>
      <c r="B39">
        <v>220301</v>
      </c>
      <c r="C39" t="s">
        <v>140</v>
      </c>
      <c r="D39" t="s">
        <v>152</v>
      </c>
      <c r="F39" s="1">
        <v>2</v>
      </c>
    </row>
    <row r="40" spans="1:8">
      <c r="A40">
        <v>38</v>
      </c>
      <c r="B40">
        <v>35441885</v>
      </c>
      <c r="C40" s="171" t="s">
        <v>189</v>
      </c>
      <c r="D40" t="s">
        <v>152</v>
      </c>
      <c r="F40" s="1">
        <v>2</v>
      </c>
    </row>
    <row r="41" spans="1:8">
      <c r="A41">
        <v>39</v>
      </c>
      <c r="B41">
        <v>220302</v>
      </c>
      <c r="C41" t="s">
        <v>141</v>
      </c>
      <c r="D41" t="s">
        <v>152</v>
      </c>
      <c r="F41" s="1">
        <v>2</v>
      </c>
    </row>
    <row r="42" spans="1:8">
      <c r="A42">
        <v>40</v>
      </c>
      <c r="B42">
        <v>35441895</v>
      </c>
      <c r="C42" s="171" t="s">
        <v>161</v>
      </c>
      <c r="D42" t="s">
        <v>152</v>
      </c>
      <c r="F42" s="1">
        <v>2</v>
      </c>
    </row>
    <row r="45" spans="1:8">
      <c r="C45" t="s">
        <v>162</v>
      </c>
      <c r="H45" s="1">
        <f>SUM(H3:H43)</f>
        <v>0</v>
      </c>
    </row>
    <row r="46" spans="1:8">
      <c r="C46" t="s">
        <v>163</v>
      </c>
      <c r="E46" s="1">
        <f>H45</f>
        <v>0</v>
      </c>
      <c r="H46" s="1">
        <f>E46*0.06</f>
        <v>0</v>
      </c>
    </row>
    <row r="47" spans="1:8">
      <c r="C47" t="s">
        <v>164</v>
      </c>
      <c r="G47" s="1">
        <f>SUM(G3:G43)</f>
        <v>0</v>
      </c>
    </row>
    <row r="48" spans="1:8">
      <c r="C48" t="s">
        <v>165</v>
      </c>
      <c r="E48" s="1">
        <f>G47</f>
        <v>0</v>
      </c>
      <c r="G48" s="1">
        <f>E48*0.03</f>
        <v>0</v>
      </c>
    </row>
    <row r="50" spans="3:8">
      <c r="C50" t="s">
        <v>166</v>
      </c>
      <c r="H50" s="1">
        <f>H45+H46</f>
        <v>0</v>
      </c>
    </row>
    <row r="51" spans="3:8">
      <c r="C51" t="s">
        <v>167</v>
      </c>
      <c r="G51" s="1">
        <f>G47+G48</f>
        <v>0</v>
      </c>
    </row>
    <row r="53" spans="3:8">
      <c r="C53" t="s">
        <v>168</v>
      </c>
      <c r="E53" s="1">
        <f>H50+G51</f>
        <v>0</v>
      </c>
      <c r="F53" s="1" t="s">
        <v>127</v>
      </c>
    </row>
  </sheetData>
  <printOptions gridLines="1"/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E3" sqref="E3"/>
    </sheetView>
  </sheetViews>
  <sheetFormatPr defaultRowHeight="13.2"/>
  <cols>
    <col min="1" max="1" width="3.6640625" customWidth="1"/>
    <col min="2" max="2" width="9.6640625" customWidth="1"/>
    <col min="3" max="3" width="35.6640625" customWidth="1"/>
    <col min="4" max="4" width="3.6640625" customWidth="1"/>
    <col min="5" max="6" width="9.6640625" style="1" customWidth="1"/>
    <col min="7" max="7" width="10.6640625" style="1" customWidth="1"/>
  </cols>
  <sheetData>
    <row r="1" spans="1:7">
      <c r="A1" t="s">
        <v>179</v>
      </c>
    </row>
    <row r="2" spans="1:7">
      <c r="A2" s="169" t="s">
        <v>144</v>
      </c>
      <c r="B2" s="169" t="s">
        <v>145</v>
      </c>
      <c r="C2" s="169" t="s">
        <v>146</v>
      </c>
      <c r="D2" s="169" t="s">
        <v>147</v>
      </c>
      <c r="E2" s="170" t="s">
        <v>148</v>
      </c>
      <c r="F2" s="170" t="s">
        <v>149</v>
      </c>
      <c r="G2" s="170" t="s">
        <v>150</v>
      </c>
    </row>
    <row r="3" spans="1:7">
      <c r="A3">
        <v>1</v>
      </c>
      <c r="B3" t="s">
        <v>8</v>
      </c>
      <c r="C3" t="s">
        <v>9</v>
      </c>
      <c r="D3" t="s">
        <v>7</v>
      </c>
      <c r="F3" s="1">
        <v>0.03</v>
      </c>
    </row>
    <row r="4" spans="1:7">
      <c r="A4">
        <v>2</v>
      </c>
      <c r="B4" t="s">
        <v>10</v>
      </c>
      <c r="C4" t="s">
        <v>11</v>
      </c>
      <c r="D4" t="s">
        <v>151</v>
      </c>
      <c r="F4" s="1">
        <v>10</v>
      </c>
    </row>
    <row r="5" spans="1:7">
      <c r="A5">
        <v>3</v>
      </c>
      <c r="B5" t="s">
        <v>12</v>
      </c>
      <c r="C5" t="s">
        <v>13</v>
      </c>
      <c r="D5" t="s">
        <v>14</v>
      </c>
      <c r="F5" s="1">
        <v>2</v>
      </c>
    </row>
    <row r="6" spans="1:7">
      <c r="A6">
        <v>4</v>
      </c>
      <c r="B6" t="s">
        <v>15</v>
      </c>
      <c r="C6" t="s">
        <v>16</v>
      </c>
      <c r="D6" t="s">
        <v>14</v>
      </c>
      <c r="F6" s="1">
        <v>2</v>
      </c>
    </row>
    <row r="7" spans="1:7">
      <c r="A7">
        <v>5</v>
      </c>
      <c r="B7" t="s">
        <v>17</v>
      </c>
      <c r="C7" t="s">
        <v>18</v>
      </c>
      <c r="D7" t="s">
        <v>14</v>
      </c>
      <c r="F7" s="1">
        <v>6</v>
      </c>
    </row>
    <row r="8" spans="1:7">
      <c r="A8">
        <v>6</v>
      </c>
      <c r="B8" t="s">
        <v>19</v>
      </c>
      <c r="C8" t="s">
        <v>20</v>
      </c>
      <c r="D8" t="s">
        <v>152</v>
      </c>
      <c r="F8" s="1">
        <v>2</v>
      </c>
    </row>
    <row r="9" spans="1:7">
      <c r="A9">
        <v>7</v>
      </c>
      <c r="B9" t="s">
        <v>21</v>
      </c>
      <c r="C9" t="s">
        <v>22</v>
      </c>
      <c r="D9" t="s">
        <v>14</v>
      </c>
      <c r="F9" s="1">
        <v>6</v>
      </c>
    </row>
    <row r="10" spans="1:7">
      <c r="A10">
        <v>8</v>
      </c>
      <c r="B10" t="s">
        <v>23</v>
      </c>
      <c r="C10" t="s">
        <v>24</v>
      </c>
      <c r="D10" t="s">
        <v>151</v>
      </c>
      <c r="F10" s="1">
        <v>22</v>
      </c>
    </row>
    <row r="11" spans="1:7">
      <c r="A11">
        <v>9</v>
      </c>
      <c r="B11" t="s">
        <v>25</v>
      </c>
      <c r="C11" t="s">
        <v>26</v>
      </c>
      <c r="D11" t="s">
        <v>151</v>
      </c>
      <c r="F11" s="1">
        <v>12</v>
      </c>
    </row>
    <row r="12" spans="1:7">
      <c r="A12">
        <v>10</v>
      </c>
      <c r="B12" t="s">
        <v>27</v>
      </c>
      <c r="C12" t="s">
        <v>28</v>
      </c>
      <c r="D12" t="s">
        <v>151</v>
      </c>
      <c r="F12" s="1">
        <v>20</v>
      </c>
    </row>
    <row r="13" spans="1:7">
      <c r="A13">
        <v>11</v>
      </c>
      <c r="B13" t="s">
        <v>29</v>
      </c>
      <c r="C13" t="s">
        <v>30</v>
      </c>
      <c r="D13" t="s">
        <v>151</v>
      </c>
      <c r="F13" s="1">
        <v>20</v>
      </c>
    </row>
    <row r="14" spans="1:7">
      <c r="A14">
        <v>12</v>
      </c>
      <c r="B14" t="s">
        <v>31</v>
      </c>
      <c r="C14" t="s">
        <v>32</v>
      </c>
      <c r="D14" t="s">
        <v>151</v>
      </c>
      <c r="F14" s="1">
        <v>20</v>
      </c>
    </row>
    <row r="15" spans="1:7">
      <c r="A15">
        <v>13</v>
      </c>
      <c r="B15" t="s">
        <v>33</v>
      </c>
      <c r="C15" t="s">
        <v>34</v>
      </c>
      <c r="D15" t="s">
        <v>1</v>
      </c>
      <c r="F15" s="1">
        <v>20</v>
      </c>
    </row>
    <row r="18" spans="3:7">
      <c r="C18" t="s">
        <v>162</v>
      </c>
      <c r="G18" s="1">
        <f>SUM(G3:G16)</f>
        <v>0</v>
      </c>
    </row>
    <row r="20" spans="3:7">
      <c r="C20" t="s">
        <v>168</v>
      </c>
      <c r="E20" s="1">
        <f>G18</f>
        <v>0</v>
      </c>
      <c r="F20" s="1" t="s">
        <v>127</v>
      </c>
    </row>
  </sheetData>
  <printOptions gridLine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5</vt:i4>
      </vt:variant>
    </vt:vector>
  </HeadingPairs>
  <TitlesOfParts>
    <vt:vector size="9" baseType="lpstr">
      <vt:lpstr>KL</vt:lpstr>
      <vt:lpstr>REKAP</vt:lpstr>
      <vt:lpstr>E-ELEKTROMONTÁŽ</vt:lpstr>
      <vt:lpstr>Z-ZEMNÉ PRÁCE</vt:lpstr>
      <vt:lpstr>'E-ELEKTROMONTÁŽ'!Názvy_tlače</vt:lpstr>
      <vt:lpstr>REKAP!Názvy_tlače</vt:lpstr>
      <vt:lpstr>'Z-ZEMNÉ PRÁCE'!Názvy_tlače</vt:lpstr>
      <vt:lpstr>KL!Oblasť_tlače</vt:lpstr>
      <vt:lpstr>REKAP!Oblasť_tlače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phrozen</dc:creator>
  <cp:lastModifiedBy>Štefan Husvéth</cp:lastModifiedBy>
  <cp:lastPrinted>2020-07-13T05:33:09Z</cp:lastPrinted>
  <dcterms:created xsi:type="dcterms:W3CDTF">2008-12-28T10:04:15Z</dcterms:created>
  <dcterms:modified xsi:type="dcterms:W3CDTF">2021-02-19T13:20:25Z</dcterms:modified>
</cp:coreProperties>
</file>